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Default ContentType="image/png" Extension="png"/>
</Types>
</file>

<file path=_rels/.rels><?xml version="1.0" encoding="UTF-8"?><Relationships xmlns="http://schemas.openxmlformats.org/package/2006/relationships"><Relationship Target="xl/workbook.xml" Type="http://schemas.openxmlformats.org/officeDocument/2006/relationships/officeDocument" Id="rId13"/><Relationship Target="docProps/core.xml" Type="http://schemas.openxmlformats.org/package/2006/relationships/metadata/core-properties" Id="rId14"/><Relationship Target="docProps/app.xml" Type="http://schemas.openxmlformats.org/officeDocument/2006/relationships/extended-properties" Id="rId15"/></Relationships>
</file>

<file path=xl/workbook.xml><?xml version="1.0" encoding="utf-8"?>
<workbook xmlns="http://schemas.openxmlformats.org/spreadsheetml/2006/main" xmlns:r="http://schemas.openxmlformats.org/officeDocument/2006/relationships">
  <workbookPr date1904="false"/>
  <bookViews>
    <workbookView tabRatio="800" activeTab="0"/>
  </bookViews>
  <sheets>
    <sheet sheetId="1" name="Dashboard" r:id="rId1"/>
    <sheet sheetId="2" state="hidden" name="Do Not Use Workings" r:id="rId2"/>
    <sheet sheetId="3" name="ApplyOnline Categories" r:id="rId3"/>
    <sheet sheetId="4" name="Transactions" r:id="rId4"/>
  </sheets>
  <definedNames>
    <definedName name="_xlnm._FilterDatabase" hidden="1" localSheetId="3">'Transactions'!$A$1:$L$18</definedName>
    <definedName name="_xlnm._FilterDatabase" hidden="1" localSheetId="3">'Transactions'!$A$1:$L$18</definedName>
  </definedNames>
</workbook>
</file>

<file path=xl/styles.xml><?xml version="1.0" encoding="utf-8"?>
<styleSheet xmlns="http://schemas.openxmlformats.org/spreadsheetml/2006/main">
  <numFmts count="4">
    <numFmt formatCode="yyyy/mm/dd" numFmtId="100"/>
    <numFmt formatCode="yyyy/mm/dd hh:mm:ss" numFmtId="101"/>
    <numFmt formatCode="dd mmm yyyy" numFmtId="102"/>
    <numFmt formatCode="dd mmm yyyy" numFmtId="103"/>
  </numFmts>
  <fonts count="21">
    <font>
      <name val="Arial"/>
      <sz val="11"/>
      <family val="1"/>
    </font>
    <font>
      <name val="Arial"/>
      <sz val="11"/>
      <family val="1"/>
      <b val="1"/>
      <color rgb="FFFFFFFF"/>
    </font>
    <font>
      <name val="Arial"/>
      <sz val="11"/>
      <family val="1"/>
      <b val="1"/>
      <color rgb="FFFFFFFF"/>
    </font>
    <font>
      <name val="Arial"/>
      <sz val="28"/>
      <family val="1"/>
      <b val="1"/>
      <color rgb="FF6923FF"/>
    </font>
    <font>
      <name val="Arial"/>
      <sz val="14"/>
      <family val="1"/>
      <b val="1"/>
    </font>
    <font>
      <name val="Arial"/>
      <sz val="11"/>
      <family val="1"/>
      <b val="1"/>
    </font>
    <font>
      <name val="Arial"/>
      <sz val="11"/>
      <family val="1"/>
      <b val="1"/>
      <color rgb="FFFFFFFF"/>
    </font>
    <font>
      <name val="Arial"/>
      <sz val="11"/>
      <family val="1"/>
      <b val="1"/>
      <color rgb="FFFFFFFF"/>
    </font>
    <font>
      <name val="Arial"/>
      <sz val="11"/>
      <family val="1"/>
      <b val="1"/>
      <color rgb="FFFFFFFF"/>
    </font>
    <font>
      <name val="Arial"/>
      <sz val="11"/>
      <family val="1"/>
      <b val="1"/>
      <color rgb="FFFFFFFF"/>
    </font>
    <font>
      <name val="Arial"/>
      <sz val="11"/>
      <family val="1"/>
      <b val="1"/>
      <color rgb="FFFFFFFF"/>
    </font>
    <font>
      <name val="Arial"/>
      <sz val="11"/>
      <family val="1"/>
      <b val="1"/>
      <color rgb="FFFFFFFF"/>
    </font>
    <font>
      <name val="Arial"/>
      <sz val="11"/>
      <family val="1"/>
      <b val="1"/>
    </font>
    <font>
      <name val="Arial"/>
      <sz val="11"/>
      <family val="1"/>
      <b val="1"/>
    </font>
    <font>
      <name val="Arial"/>
      <sz val="11"/>
      <family val="1"/>
      <b val="1"/>
      <color rgb="FFFFFFFF"/>
    </font>
    <font>
      <name val="Arial"/>
      <sz val="11"/>
      <family val="1"/>
      <b val="1"/>
      <color rgb="FFFFFFFF"/>
    </font>
    <font>
      <name val="Arial"/>
      <sz val="11"/>
      <family val="1"/>
      <b val="1"/>
      <color rgb="FFFFFFFF"/>
    </font>
    <font>
      <name val="Arial"/>
      <sz val="11"/>
      <family val="1"/>
      <b val="1"/>
      <color rgb="FFFFFFFF"/>
    </font>
    <font>
      <name val="Arial"/>
      <sz val="11"/>
      <family val="1"/>
      <i val="1"/>
      <color rgb="FF0000EE"/>
    </font>
    <font>
      <name val="Arial"/>
      <sz val="11"/>
      <family val="1"/>
      <b val="1"/>
      <color rgb="FFFFFFFF"/>
    </font>
    <font>
      <name val="Arial"/>
      <sz val="11"/>
      <family val="1"/>
      <b val="1"/>
      <color rgb="FFFFFFFF"/>
    </font>
  </fonts>
  <fills count="27">
    <fill>
      <patternFill patternType="none"/>
    </fill>
    <fill>
      <patternFill patternType="gray125"/>
    </fill>
    <fill>
      <patternFill patternType="solid">
        <fgColor rgb="FF6923FF"/>
        <bgColor rgb="FF6923FF"/>
      </patternFill>
    </fill>
    <fill>
      <patternFill patternType="solid">
        <fgColor rgb="FF6923FF"/>
        <bgColor rgb="FF6923FF"/>
      </patternFill>
    </fill>
    <fill>
      <patternFill patternType="solid">
        <fgColor rgb="FF6923FF"/>
        <bgColor rgb="FF6923FF"/>
      </patternFill>
    </fill>
    <fill>
      <patternFill patternType="solid">
        <fgColor rgb="FF6923FF"/>
        <bgColor rgb="FF6923FF"/>
      </patternFill>
    </fill>
    <fill>
      <patternFill patternType="solid">
        <fgColor rgb="FF6923FF"/>
        <bgColor rgb="FF6923FF"/>
      </patternFill>
    </fill>
    <fill>
      <patternFill patternType="solid">
        <fgColor rgb="FF6923FF"/>
        <bgColor rgb="FF6923FF"/>
      </patternFill>
    </fill>
    <fill>
      <patternFill patternType="solid">
        <fgColor rgb="FFF1EBFF"/>
        <bgColor rgb="FFF1EBFF"/>
      </patternFill>
    </fill>
    <fill>
      <patternFill patternType="solid">
        <fgColor rgb="FFF1EBFF"/>
        <bgColor rgb="FFF1EBFF"/>
      </patternFill>
    </fill>
    <fill>
      <patternFill patternType="solid">
        <fgColor rgb="FFF1EBFF"/>
        <bgColor rgb="FFF1EBFF"/>
      </patternFill>
    </fill>
    <fill>
      <patternFill patternType="solid">
        <fgColor rgb="FFF1EBFF"/>
        <bgColor rgb="FFF1EBFF"/>
      </patternFill>
    </fill>
    <fill>
      <patternFill patternType="solid">
        <fgColor rgb="FFFFFFFF"/>
        <bgColor rgb="FFFFFFFF"/>
      </patternFill>
    </fill>
    <fill>
      <patternFill patternType="solid">
        <fgColor rgb="FF919191"/>
        <bgColor rgb="FF919191"/>
      </patternFill>
    </fill>
    <fill>
      <patternFill patternType="solid">
        <fgColor rgb="FF919191"/>
        <bgColor rgb="FF919191"/>
      </patternFill>
    </fill>
    <fill>
      <patternFill patternType="solid">
        <fgColor rgb="FFF1EBFF"/>
        <bgColor rgb="FFF1EBFF"/>
      </patternFill>
    </fill>
    <fill>
      <patternFill patternType="solid">
        <fgColor rgb="FFF1EBFF"/>
        <bgColor rgb="FFF1EBFF"/>
      </patternFill>
    </fill>
    <fill>
      <patternFill patternType="solid">
        <fgColor rgb="FF6923FF"/>
        <bgColor rgb="FF6923FF"/>
      </patternFill>
    </fill>
    <fill>
      <patternFill patternType="solid">
        <fgColor rgb="FF6923FF"/>
        <bgColor rgb="FF6923FF"/>
      </patternFill>
    </fill>
    <fill>
      <patternFill patternType="solid">
        <fgColor rgb="FF6923FF"/>
        <bgColor rgb="FF6923FF"/>
      </patternFill>
    </fill>
    <fill>
      <patternFill patternType="solid">
        <fgColor rgb="FF6923FF"/>
        <bgColor rgb="FF6923FF"/>
      </patternFill>
    </fill>
    <fill>
      <patternFill patternType="solid">
        <fgColor rgb="FFF1EBFF"/>
        <bgColor rgb="FFF1EBFF"/>
      </patternFill>
    </fill>
    <fill>
      <patternFill patternType="solid">
        <fgColor rgb="FFF1EBFF"/>
        <bgColor rgb="FFF1EBFF"/>
      </patternFill>
    </fill>
    <fill>
      <patternFill patternType="solid">
        <fgColor rgb="FF6923FF"/>
        <bgColor rgb="FF6923FF"/>
      </patternFill>
    </fill>
    <fill>
      <patternFill patternType="solid">
        <fgColor rgb="FF6923FF"/>
        <bgColor rgb="FF6923FF"/>
      </patternFill>
    </fill>
    <fill>
      <patternFill patternType="solid">
        <fgColor rgb="FFF1EBFF"/>
        <bgColor rgb="FFF1EBFF"/>
      </patternFill>
    </fill>
    <fill>
      <patternFill patternType="solid">
        <fgColor rgb="FFF1EBFF"/>
        <bgColor rgb="FFF1EBFF"/>
      </patternFill>
    </fill>
  </fills>
  <borders count="24">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top style="thin">
        <color rgb="FF000000"/>
      </top>
    </border>
    <border>
      <right style="thin">
        <color rgb="FF000000"/>
      </right>
      <top style="thin">
        <color rgb="FF000000"/>
      </top>
    </border>
    <border>
      <left style="thin">
        <color rgb="FF000000"/>
      </left>
    </border>
    <border>
      <left style="thin">
        <color rgb="FF000000"/>
      </left>
    </border>
    <border>
      <left style="thin">
        <color rgb="FF000000"/>
      </left>
      <bottom style="thin">
        <color rgb="FF000000"/>
      </bottom>
    </border>
    <border>
      <right style="thin">
        <color rgb="FF000000"/>
      </right>
    </border>
    <border>
      <right style="thin">
        <color rgb="FF000000"/>
      </right>
    </border>
    <border>
      <right style="thin">
        <color rgb="FF000000"/>
      </right>
      <bottom style="thin">
        <color rgb="FF000000"/>
      </bottom>
    </border>
    <border>
      <bottom style="thin">
        <color rgb="FF000000"/>
      </bottom>
    </border>
    <border>
      <bottom style="thin">
        <color rgb="FF000000"/>
      </bottom>
    </border>
    <border>
      <left style="thin">
        <color rgb="FF000000"/>
      </left>
    </border>
    <border>
      <right style="thin">
        <color rgb="FF000000"/>
      </right>
    </border>
    <border>
      <left style="thin">
        <color rgb="FF000000"/>
      </left>
    </border>
    <border>
      <right style="thin">
        <color rgb="FF000000"/>
      </right>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s>
  <cellStyleXfs count="1">
    <xf numFmtId="0" fontId="0" fillId="0" borderId="0"/>
  </cellStyleXfs>
  <cellXfs count="43">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right"/>
    </xf>
    <xf numFmtId="0" fontId="2" fillId="3" borderId="0" applyNumberFormat="0" applyFont="1" applyFill="1" applyBorder="0" applyAlignment="1" applyProtection="0">
      <alignment horizontal="left"/>
    </xf>
    <xf numFmtId="0" fontId="3" fillId="0" borderId="0" applyNumberFormat="0" applyFont="1" applyFill="0" applyBorder="0" applyAlignment="1" applyProtection="0">
      <alignment horizontal="right" vertical="center"/>
    </xf>
    <xf numFmtId="0" fontId="0" fillId="0" borderId="0" applyNumberFormat="0" applyFont="0" applyFill="0" applyBorder="0" applyAlignment="1" applyProtection="0">
      <alignment horizontal="right" vertical="center"/>
    </xf>
    <xf numFmtId="0" fontId="4" fillId="0" borderId="0" applyNumberFormat="0" applyFont="1" applyFill="0" applyBorder="0" applyAlignment="0" applyProtection="0"/>
    <xf numFmtId="0" fontId="5" fillId="0" borderId="0" applyNumberFormat="0" applyFont="1" applyFill="0" applyBorder="0" applyAlignment="1" applyProtection="0">
      <alignment horizontal="center" vertical="center"/>
    </xf>
    <xf numFmtId="0" fontId="6" fillId="4" borderId="2" applyNumberFormat="0" applyFont="1" applyFill="1" applyBorder="1" applyAlignment="1" applyProtection="0">
      <alignment vertical="center"/>
    </xf>
    <xf numFmtId="0" fontId="7" fillId="5" borderId="3" applyNumberFormat="0" applyFont="1" applyFill="1" applyBorder="1" applyAlignment="1" applyProtection="0">
      <alignment vertical="center"/>
    </xf>
    <xf numFmtId="0" fontId="8" fillId="6" borderId="4" applyNumberFormat="0" applyFont="1" applyFill="1" applyBorder="1" applyAlignment="1" applyProtection="0">
      <alignment horizontal="right" vertical="center"/>
    </xf>
    <xf numFmtId="0" fontId="9" fillId="7" borderId="5" applyNumberFormat="0" applyFont="1" applyFill="1" applyBorder="1" applyAlignment="1" applyProtection="0">
      <alignment horizontal="right" vertical="center"/>
    </xf>
    <xf numFmtId="0" fontId="0" fillId="8" borderId="6" applyNumberFormat="0" applyFont="0" applyFill="1" applyBorder="1" applyAlignment="1" applyProtection="0">
      <alignment vertical="center"/>
    </xf>
    <xf numFmtId="0" fontId="0" fillId="0" borderId="7" applyNumberFormat="0" applyFont="0" applyFill="0" applyBorder="1" applyAlignment="1" applyProtection="0">
      <alignment vertical="center"/>
    </xf>
    <xf numFmtId="0" fontId="0" fillId="0" borderId="8" applyNumberFormat="0" applyFont="0" applyFill="0" applyBorder="1" applyAlignment="1" applyProtection="0">
      <alignment vertical="center"/>
    </xf>
    <xf numFmtId="0" fontId="0" fillId="9" borderId="9" applyNumberFormat="0" applyFont="0" applyFill="1" applyBorder="1" applyAlignment="1" applyProtection="0">
      <alignment horizontal="right" vertical="center"/>
    </xf>
    <xf numFmtId="0" fontId="0" fillId="0" borderId="10" applyNumberFormat="0" applyFont="0" applyFill="0" applyBorder="1" applyAlignment="1" applyProtection="0">
      <alignment horizontal="right" vertical="center"/>
    </xf>
    <xf numFmtId="0" fontId="0" fillId="0" borderId="11" applyNumberFormat="0" applyFont="0" applyFill="0" applyBorder="1" applyAlignment="1" applyProtection="0">
      <alignment horizontal="right" vertical="center"/>
    </xf>
    <xf numFmtId="0" fontId="0" fillId="0" borderId="12" applyNumberFormat="0" applyFont="0" applyFill="0" applyBorder="1" applyAlignment="1" applyProtection="0">
      <alignment vertical="center"/>
    </xf>
    <xf numFmtId="0" fontId="0" fillId="0" borderId="13" applyNumberFormat="0" applyFont="0" applyFill="0" applyBorder="1" applyAlignment="1" applyProtection="0">
      <alignment horizontal="right" vertical="center"/>
    </xf>
    <xf numFmtId="0" fontId="0" fillId="10" borderId="0" applyNumberFormat="0" applyFont="0" applyFill="1" applyBorder="0" applyAlignment="1" applyProtection="0">
      <alignment vertical="center"/>
    </xf>
    <xf numFmtId="0" fontId="0" fillId="11" borderId="0" applyNumberFormat="0" applyFont="0" applyFill="1" applyBorder="0" applyAlignment="1" applyProtection="0">
      <alignment horizontal="right" vertical="center"/>
    </xf>
    <xf numFmtId="0" fontId="0" fillId="0" borderId="0" applyNumberFormat="0" applyFont="0" applyFill="0" applyBorder="0" applyAlignment="1" applyProtection="0">
      <alignment vertical="center"/>
    </xf>
    <xf numFmtId="0" fontId="0" fillId="0" borderId="0" applyNumberFormat="0" applyFont="0" applyFill="0" applyBorder="0" applyAlignment="1" applyProtection="0">
      <alignment horizontal="right" vertical="center"/>
    </xf>
    <xf numFmtId="0" fontId="0" fillId="12" borderId="0" applyNumberFormat="0" applyFont="0" applyFill="1" applyBorder="0" applyAlignment="1" applyProtection="0">
      <alignment vertical="center"/>
    </xf>
    <xf numFmtId="0" fontId="10" fillId="13" borderId="14" applyNumberFormat="0" applyFont="1" applyFill="1" applyBorder="1" applyAlignment="1" applyProtection="0">
      <alignment vertical="center"/>
    </xf>
    <xf numFmtId="0" fontId="11" fillId="14" borderId="15" applyNumberFormat="0" applyFont="1" applyFill="1" applyBorder="1" applyAlignment="1" applyProtection="0">
      <alignment horizontal="right" vertical="center"/>
    </xf>
    <xf numFmtId="0" fontId="12" fillId="15" borderId="16" applyNumberFormat="0" applyFont="1" applyFill="1" applyBorder="1" applyAlignment="1" applyProtection="0">
      <alignment vertical="center"/>
    </xf>
    <xf numFmtId="0" fontId="13" fillId="16" borderId="17" applyNumberFormat="0" applyFont="1" applyFill="1" applyBorder="1" applyAlignment="1" applyProtection="0">
      <alignment horizontal="right" vertical="center"/>
    </xf>
    <xf numFmtId="0" fontId="14" fillId="17" borderId="18" applyNumberFormat="0" applyFont="1" applyFill="1" applyBorder="1" applyAlignment="1" applyProtection="0">
      <alignment vertical="center"/>
    </xf>
    <xf numFmtId="0" fontId="15" fillId="18" borderId="19" applyNumberFormat="0" applyFont="1" applyFill="1" applyBorder="1" applyAlignment="1" applyProtection="0">
      <alignment horizontal="right" vertical="center"/>
    </xf>
    <xf numFmtId="0" fontId="16" fillId="19" borderId="20" applyNumberFormat="0" applyFont="1" applyFill="1" applyBorder="1" applyAlignment="1" applyProtection="0">
      <alignment vertical="center"/>
    </xf>
    <xf numFmtId="0" fontId="17" fillId="20" borderId="21" applyNumberFormat="0" applyFont="1" applyFill="1" applyBorder="1" applyAlignment="1" applyProtection="0">
      <alignment horizontal="right" vertical="center"/>
    </xf>
    <xf numFmtId="0" fontId="0" fillId="21" borderId="22" applyNumberFormat="0" applyFont="0" applyFill="1" applyBorder="1" applyAlignment="1" applyProtection="0">
      <alignment vertical="center"/>
    </xf>
    <xf numFmtId="0" fontId="0" fillId="22" borderId="23" applyNumberFormat="0" applyFont="0" applyFill="1" applyBorder="1" applyAlignment="1" applyProtection="0">
      <alignment horizontal="right" vertical="center"/>
    </xf>
    <xf numFmtId="0" fontId="18" fillId="0" borderId="0" applyNumberFormat="0" applyFont="1" applyFill="0" applyBorder="0" applyAlignment="1" applyProtection="0">
      <alignment horizontal="center" vertical="center"/>
    </xf>
    <xf numFmtId="0" fontId="19" fillId="23" borderId="0" applyNumberFormat="0" applyFont="1" applyFill="1" applyBorder="0" applyAlignment="1" applyProtection="0">
      <alignment vertical="center"/>
    </xf>
    <xf numFmtId="0" fontId="20" fillId="24" borderId="0" applyNumberFormat="0" applyFont="1" applyFill="1" applyBorder="0" applyAlignment="1" applyProtection="0">
      <alignment horizontal="left" vertical="center"/>
    </xf>
    <xf numFmtId="102" fontId="0" fillId="0" borderId="0" applyNumberFormat="1" applyFont="0" applyFill="0" applyBorder="0" applyAlignment="1" applyProtection="0">
      <alignment vertical="center"/>
    </xf>
    <xf numFmtId="0" fontId="0" fillId="0" borderId="0" applyNumberFormat="0" applyFont="0" applyFill="0" applyBorder="0" applyAlignment="1" applyProtection="0">
      <alignment horizontal="left" vertical="center"/>
    </xf>
    <xf numFmtId="103" fontId="0" fillId="25" borderId="0" applyNumberFormat="1" applyFont="0" applyFill="1" applyBorder="0" applyAlignment="1" applyProtection="0">
      <alignment vertical="center"/>
    </xf>
    <xf numFmtId="0" fontId="0" fillId="26" borderId="0" applyNumberFormat="0" applyFont="0" applyFill="1" applyBorder="0" applyAlignment="1" applyProtection="0">
      <alignment horizontal="left" vertic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styles.xml" Type="http://schemas.openxmlformats.org/officeDocument/2006/relationships/styles" Id="rId5"/><Relationship Target="theme/theme1.xml" Type="http://schemas.openxmlformats.org/officeDocument/2006/relationships/theme" Id="rId6"/></Relationships>
</file>

<file path=xl/charts/chart1.xml><?xml version="1.0" encoding="utf-8"?>
<c:chartSpace xmlns:c="http://schemas.openxmlformats.org/drawingml/2006/chart" xmlns:a="http://schemas.openxmlformats.org/drawingml/2006/main" xmlns:r="http://schemas.openxmlformats.org/officeDocument/2006/relationships">
  <c:date1904 val="false"/>
  <c:roundedCorners val="true"/>
  <c:style val="18"/>
  <c:chart>
    <c:title>
      <c:tx>
        <c:rich>
          <a:bodyPr/>
          <a:lstStyle/>
          <a:p>
            <a:r>
              <a:rPr sz="1600"/>
              <a:t>Total income and expenses - 3-month view</a:t>
            </a:r>
          </a:p>
        </c:rich>
      </c:tx>
      <c:layout/>
      <c:overlay val="0"/>
    </c:title>
    <c:autoTitleDeleted val="false"/>
    <c:floor>
      <c:thickness val="0"/>
    </c:floor>
    <c:sideWall>
      <c:thickness val="0"/>
    </c:sideWall>
    <c:backWall>
      <c:thickness val="0"/>
    </c:backWall>
    <c:plotArea>
      <c:layout/>
      <c:barChart>
        <c:barDir val="col"/>
        <c:grouping val="clustered"/>
        <c:varyColors val="true"/>
        <c:ser>
          <c:idx val="0"/>
          <c:order val="0"/>
          <c:tx>
            <c:strRef>
              <c:f/>
              <c:strCache>
                <c:ptCount val="1"/>
                <c:pt idx="0">
                  <c:v>Income</c:v>
                </c:pt>
              </c:strCache>
            </c:strRef>
          </c:tx>
          <c:dPt>
            <c:idx val="0"/>
            <c:spPr>
              <a:solidFill>
                <a:srgbClr val="6923FF"/>
              </a:solidFill>
            </c:spPr>
          </c:dPt>
          <c:dPt>
            <c:idx val="1"/>
            <c:spPr>
              <a:solidFill>
                <a:srgbClr val="6923FF"/>
              </a:solidFill>
            </c:spPr>
          </c:dPt>
          <c:dPt>
            <c:idx val="2"/>
            <c:spPr>
              <a:solidFill>
                <a:srgbClr val="6923FF"/>
              </a:solidFill>
            </c:spPr>
          </c:dPt>
          <c:cat>
            <c:strLit>
              <c:ptCount val="4"/>
              <c:pt idx="0">
                <c:v>Jun 26</c:v>
              </c:pt>
              <c:pt idx="1">
                <c:v>Jul 26</c:v>
              </c:pt>
              <c:pt idx="2">
                <c:v>Aug 26</c:v>
              </c:pt>
              <c:pt idx="3">
                <c:v>Sep 26</c:v>
              </c:pt>
            </c:strLit>
          </c:cat>
          <c:val>
            <c:numRef>
              <c:f>'Do Not Use Workings'!$A$4:$D$4</c:f>
              <c:numCache>
                <c:formatCode>General</c:formatCode>
                <c:ptCount val="4"/>
                <c:pt idx="0" formatCode="General">
                  <c:v>0</c:v>
                </c:pt>
                <c:pt idx="1" formatCode="General">
                  <c:v>0</c:v>
                </c:pt>
                <c:pt idx="2" formatCode="General">
                  <c:v>0</c:v>
                </c:pt>
                <c:pt idx="3" formatCode="General">
                  <c:v>0</c:v>
                </c:pt>
              </c:numCache>
            </c:numRef>
          </c:val>
          <c:shape val="box"/>
        </c:ser>
        <c:ser>
          <c:idx val="1"/>
          <c:order val="1"/>
          <c:tx>
            <c:strRef>
              <c:f/>
              <c:strCache>
                <c:ptCount val="1"/>
                <c:pt idx="0">
                  <c:v>Expenses</c:v>
                </c:pt>
              </c:strCache>
            </c:strRef>
          </c:tx>
          <c:dPt>
            <c:idx val="0"/>
            <c:spPr>
              <a:solidFill>
                <a:srgbClr val="FF0071"/>
              </a:solidFill>
            </c:spPr>
          </c:dPt>
          <c:dPt>
            <c:idx val="1"/>
            <c:spPr>
              <a:solidFill>
                <a:srgbClr val="FF0071"/>
              </a:solidFill>
            </c:spPr>
          </c:dPt>
          <c:dPt>
            <c:idx val="2"/>
            <c:spPr>
              <a:solidFill>
                <a:srgbClr val="FF0071"/>
              </a:solidFill>
            </c:spPr>
          </c:dPt>
          <c:cat>
            <c:strLit>
              <c:ptCount val="4"/>
              <c:pt idx="0">
                <c:v>Jun 26</c:v>
              </c:pt>
              <c:pt idx="1">
                <c:v>Jul 26</c:v>
              </c:pt>
              <c:pt idx="2">
                <c:v>Aug 26</c:v>
              </c:pt>
              <c:pt idx="3">
                <c:v>Sep 26</c:v>
              </c:pt>
            </c:strLit>
          </c:cat>
          <c:val>
            <c:numRef>
              <c:f>'Do Not Use Workings'!$A$5:$D$5</c:f>
              <c:numCache>
                <c:formatCode>General</c:formatCode>
                <c:ptCount val="4"/>
                <c:pt idx="0" formatCode="General">
                  <c:v>0</c:v>
                </c:pt>
                <c:pt idx="1" formatCode="General">
                  <c:v>0</c:v>
                </c:pt>
                <c:pt idx="2" formatCode="General">
                  <c:v>0</c:v>
                </c:pt>
                <c:pt idx="3" formatCode="General">
                  <c:v>0</c:v>
                </c:pt>
              </c:numCache>
            </c:numRef>
          </c:val>
          <c:shape val="box"/>
        </c:ser>
        <c:axId val="13500015"/>
        <c:axId val="10242312"/>
      </c:barChart>
      <c:catAx>
        <c:axId val="13500015"/>
        <c:scaling>
          <c:orientation val="minMax"/>
        </c:scaling>
        <c:delete val="0"/>
        <c:axPos val="b"/>
        <c:majorGridlines/>
        <c:numFmt formatCode="General" sourceLinked="1"/>
        <c:majorTickMark val="cross"/>
        <c:minorTickMark val="none"/>
        <c:tickLblPos val="nextTo"/>
        <c:txPr>
          <a:bodyPr rot="0"/>
          <a:lstStyle/>
          <a:p>
            <a:pPr>
              <a:defRPr/>
            </a:pPr>
            <a:endParaRPr/>
          </a:p>
        </c:txPr>
        <c:crossAx val="10242312"/>
        <c:crosses val="autoZero"/>
        <c:auto val="1"/>
        <c:lblAlgn val="ctr"/>
        <c:lblOffset val="100"/>
      </c:catAx>
      <c:valAx>
        <c:axId val="10242312"/>
        <c:scaling>
          <c:orientation val="minMax"/>
        </c:scaling>
        <c:delete val="0"/>
        <c:axPos val="l"/>
        <c:majorGridlines/>
        <c:numFmt formatCode="General" sourceLinked="1"/>
        <c:majorTickMark val="cross"/>
        <c:minorTickMark val="none"/>
        <c:tickLblPos val="nextTo"/>
        <c:txPr>
          <a:bodyPr rot="0"/>
          <a:lstStyle/>
          <a:p>
            <a:pPr>
              <a:defRPr/>
            </a:pPr>
            <a:endParaRPr/>
          </a:p>
        </c:txPr>
        <c:crossAx val="13500015"/>
        <c:crosses val="autoZero"/>
        <c:crossBetween val="between"/>
      </c:valAx>
    </c:plotArea>
    <c:plotVisOnly val="true"/>
    <c:dispBlanksAs val="gap"/>
    <c:showDLblsOverMax val="1"/>
  </c:chart>
  <c:printSettings>
    <c:headerFooter/>
    <c:pageMargins b="1.0" l="0.75" r="0.75" t="1.0" header="0.5" footer="0.5"/>
    <c:pageSetup/>
  </c:printSettings>
</c:chartSpace>
</file>

<file path=xl/drawings/_rels/drawing1.xml.rels><?xml version="1.0" encoding="UTF-8"?><Relationships xmlns="http://schemas.openxmlformats.org/package/2006/relationships"><Relationship Target="../media/image1.png" Type="http://schemas.openxmlformats.org/officeDocument/2006/relationships/image" Id="rId7"/></Relationships>
</file>

<file path=xl/drawings/_rels/drawing2.xml.rels><?xml version="1.0" encoding="UTF-8"?><Relationships xmlns="http://schemas.openxmlformats.org/package/2006/relationships"><Relationship Target="../charts/chart1.xml" Type="http://schemas.openxmlformats.org/officeDocument/2006/relationships/chart" Id="rId8"/><Relationship Target="../media/image2.png" Type="http://schemas.openxmlformats.org/officeDocument/2006/relationships/image" Id="rId9"/></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38200" cy="762000"/>
    <xdr:pic>
      <xdr:nvPicPr>
        <xdr:cNvPr id="2" name="" descr=""/>
        <xdr:cNvPicPr>
          <a:picLocks noSelect="1" noRot="1" noChangeAspect="1" noMove="1"/>
        </xdr:cNvPicPr>
      </xdr:nvPicPr>
      <xdr:blipFill>
        <a:blip xmlns:r="http://schemas.openxmlformats.org/officeDocument/2006/relationships" r:embed="rId7"/>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20</xdr:row>
      <xdr:rowOff>0</xdr:rowOff>
    </xdr:to>
    <xdr:graphicFrame>
      <xdr:nvGraphicFramePr>
        <xdr:cNvPr id="1" name="item_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10</xdr:col>
      <xdr:colOff>0</xdr:colOff>
      <xdr:row>9</xdr:row>
      <xdr:rowOff>0</xdr:rowOff>
    </xdr:from>
    <xdr:ext cx="1047750" cy="590550"/>
    <xdr:pic>
      <xdr:nvPicPr>
        <xdr:cNvPr id="2" name="" descr=""/>
        <xdr:cNvPicPr>
          <a:picLocks noSelect="1" noRot="1" noChangeAspect="1" noMove="1"/>
        </xdr:cNvPicPr>
      </xdr:nvPicPr>
      <xdr:blipFill>
        <a:blip xmlns:r="http://schemas.openxmlformats.org/officeDocument/2006/relationships" r:embed="rId9"/>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drawings/drawing1.xml" Type="http://schemas.openxmlformats.org/officeDocument/2006/relationships/drawing" Id="rId10"/></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 Target="https://frollo.com.au/lending-categories/" Type="http://schemas.openxmlformats.org/officeDocument/2006/relationships/hyperlink" TargetMode="External" Id="rId11"/><Relationship Target="../drawings/drawing2.xml" Type="http://schemas.openxmlformats.org/officeDocument/2006/relationships/drawing" Id="rId12"/></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18"/>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 min="1" max="1" bestFit="1" customWidth="1"/>
    <col width="20" min="2" max="2" bestFit="1" customWidth="1"/>
    <col width="20" min="3" max="3" bestFit="1" customWidth="1"/>
    <col width="20" min="4" max="4" bestFit="1" customWidth="1"/>
    <col width="20" min="5" max="5" bestFit="1" customWidth="1"/>
    <col width="20" min="6" max="6" bestFit="1" customWidth="1"/>
    <col width="20" min="7" max="7" bestFit="1" customWidth="1"/>
    <col width="3.3000000000000003" min="8" max="8" bestFit="1" customWidth="1"/>
    <col width="24.75" min="9" max="9" bestFit="1" customWidth="1"/>
  </cols>
  <sheetData>
    <row customHeight="1" ht="78" r="1">
      <c r="A1" s="5" t="inlineStr">
        <is>
          <t/>
        </is>
      </c>
      <c r="B1" s="5" t="inlineStr">
        <is>
          <t/>
        </is>
      </c>
      <c r="C1" s="5" t="inlineStr">
        <is>
          <t/>
        </is>
      </c>
      <c r="D1" s="5" t="inlineStr">
        <is>
          <t/>
        </is>
      </c>
      <c r="E1" s="5" t="inlineStr">
        <is>
          <t>Financial Passport</t>
        </is>
      </c>
      <c r="F1" s="5" t="inlineStr">
        <is>
          <t/>
        </is>
      </c>
      <c r="G1" s="5" t="inlineStr">
        <is>
          <t/>
        </is>
      </c>
      <c r="H1" s="5" t="inlineStr">
        <is>
          <t/>
        </is>
      </c>
      <c r="I1" s="5" t="inlineStr">
        <is>
          <t/>
        </is>
      </c>
    </row>
    <row r="2">
      <c r="A2" s="6" t="inlineStr">
        <is>
          <t/>
        </is>
      </c>
      <c r="B2" s="6" t="inlineStr">
        <is>
          <t/>
        </is>
      </c>
      <c r="C2" s="6" t="inlineStr">
        <is>
          <t/>
        </is>
      </c>
      <c r="D2" s="6" t="inlineStr">
        <is>
          <t/>
        </is>
      </c>
      <c r="E2" s="6" t="inlineStr">
        <is>
          <t>Created: 03 Sep 2026</t>
        </is>
      </c>
      <c r="F2" s="6" t="inlineStr">
        <is>
          <t/>
        </is>
      </c>
      <c r="G2" s="6" t="inlineStr">
        <is>
          <t/>
        </is>
      </c>
      <c r="H2" s="6" t="inlineStr">
        <is>
          <t/>
        </is>
      </c>
      <c r="I2" s="6" t="inlineStr">
        <is>
          <t/>
        </is>
      </c>
    </row>
    <row r="3">
      <c r="A3" s="6" t="inlineStr">
        <is>
          <t/>
        </is>
      </c>
      <c r="B3" s="6" t="inlineStr">
        <is>
          <t/>
        </is>
      </c>
      <c r="C3" s="6" t="inlineStr">
        <is>
          <t/>
        </is>
      </c>
      <c r="D3" s="6" t="inlineStr">
        <is>
          <t/>
        </is>
      </c>
      <c r="E3" s="6" t="inlineStr">
        <is>
          <t>Report period: 03 Jun 2026 to 03 Sep 2026</t>
        </is>
      </c>
      <c r="F3" s="6" t="inlineStr">
        <is>
          <t/>
        </is>
      </c>
      <c r="G3" s="6" t="inlineStr">
        <is>
          <t/>
        </is>
      </c>
      <c r="H3" s="6" t="inlineStr">
        <is>
          <t/>
        </is>
      </c>
      <c r="I3" s="6" t="inlineStr">
        <is>
          <t/>
        </is>
      </c>
    </row>
    <row r="4">
      <c r="A4" s="0" t="inlineStr">
        <is>
          <t/>
        </is>
      </c>
    </row>
    <row r="5">
      <c r="A5" s="7" t="inlineStr">
        <is>
          <t>Penny White</t>
        </is>
      </c>
      <c r="B5" s="7"/>
      <c r="C5" s="7"/>
      <c r="D5" s="7"/>
      <c r="E5" s="7"/>
      <c r="F5" s="7"/>
      <c r="G5" s="7"/>
      <c r="H5" s="7"/>
      <c r="I5" s="7"/>
    </row>
    <row r="6">
      <c r="A6" s="0" t="inlineStr">
        <is>
          <t/>
        </is>
      </c>
    </row>
    <row r="7">
      <c r="A7" s="0" t="inlineStr">
        <is>
          <t/>
        </is>
      </c>
    </row>
    <row r="8">
      <c r="A8" s="8" t="inlineStr">
        <is>
          <t>Here are the accounts you have linked through the security of Consumer Data Right standards.</t>
        </is>
      </c>
      <c r="B8" s="8"/>
      <c r="C8" s="8"/>
      <c r="D8" s="8"/>
      <c r="E8" s="8"/>
      <c r="F8" s="8"/>
      <c r="G8" s="8"/>
      <c r="H8" s="8"/>
      <c r="I8" s="8"/>
    </row>
    <row r="9">
      <c r="A9" s="0" t="inlineStr">
        <is>
          <t/>
        </is>
      </c>
    </row>
    <row customHeight="1" ht="24" r="10">
      <c r="A10" s="9" t="inlineStr">
        <is>
          <t>Financial Institution</t>
        </is>
      </c>
      <c r="B10" s="10" t="inlineStr">
        <is>
          <t/>
        </is>
      </c>
      <c r="C10" s="10" t="inlineStr">
        <is>
          <t>Account Number</t>
        </is>
      </c>
      <c r="D10" s="10" t="inlineStr">
        <is>
          <t/>
        </is>
      </c>
      <c r="E10" s="10" t="inlineStr">
        <is>
          <t>Account Name</t>
        </is>
      </c>
      <c r="F10" s="10" t="inlineStr">
        <is>
          <t/>
        </is>
      </c>
      <c r="G10" s="11" t="inlineStr">
        <is>
          <t>Available Balance</t>
        </is>
      </c>
      <c r="H10" s="10" t="inlineStr">
        <is>
          <t/>
        </is>
      </c>
      <c r="I10" s="12" t="inlineStr">
        <is>
          <t>Current Balance</t>
        </is>
      </c>
    </row>
    <row customHeight="1" ht="24" r="11">
      <c r="A11" s="13" t="inlineStr">
        <is>
          <t>Frollo Mock Bank</t>
        </is>
      </c>
      <c r="B11" s="21"/>
      <c r="C11" s="21" t="n">
        <v>12029265</v>
      </c>
      <c r="D11" s="21"/>
      <c r="E11" s="21" t="inlineStr">
        <is>
          <t>ANZ Access Advantage</t>
        </is>
      </c>
      <c r="F11" s="21"/>
      <c r="G11" s="22" t="inlineStr">
        <is>
          <t>$115,141.00</t>
        </is>
      </c>
      <c r="H11" s="21"/>
      <c r="I11" s="16" t="inlineStr">
        <is>
          <t>$115,141.00</t>
        </is>
      </c>
    </row>
    <row customHeight="1" ht="24" r="12">
      <c r="A12" s="14" t="inlineStr">
        <is>
          <t>Frollo Mock Bank</t>
        </is>
      </c>
      <c r="B12" s="23"/>
      <c r="C12" s="23" t="n">
        <v>45456611</v>
      </c>
      <c r="D12" s="23"/>
      <c r="E12" s="23" t="inlineStr">
        <is>
          <t>ANZ Access Advantage</t>
        </is>
      </c>
      <c r="F12" s="23"/>
      <c r="G12" s="24" t="inlineStr">
        <is>
          <t>-$1,600.00</t>
        </is>
      </c>
      <c r="H12" s="23"/>
      <c r="I12" s="17" t="inlineStr">
        <is>
          <t>-$1,600.00</t>
        </is>
      </c>
    </row>
    <row customHeight="1" ht="24" r="13">
      <c r="A13" s="13" t="inlineStr">
        <is>
          <t>Frollo Mock Bank</t>
        </is>
      </c>
      <c r="B13" s="21"/>
      <c r="C13" s="21" t="n">
        <v>12348765</v>
      </c>
      <c r="D13" s="21"/>
      <c r="E13" s="21" t="inlineStr">
        <is>
          <t>Extra Variable Home Loan</t>
        </is>
      </c>
      <c r="F13" s="21"/>
      <c r="G13" s="22" t="inlineStr">
        <is>
          <t>$0.00</t>
        </is>
      </c>
      <c r="H13" s="21"/>
      <c r="I13" s="16" t="inlineStr">
        <is>
          <t>-$320,255.43</t>
        </is>
      </c>
    </row>
    <row customHeight="1" ht="24" r="14">
      <c r="A14" s="14" t="inlineStr">
        <is>
          <t>Frollo Mock Bank</t>
        </is>
      </c>
      <c r="B14" s="23"/>
      <c r="C14" s="23" t="n">
        <v>117781</v>
      </c>
      <c r="D14" s="23"/>
      <c r="E14" s="23" t="inlineStr">
        <is>
          <t>Personal Car Loan</t>
        </is>
      </c>
      <c r="F14" s="23"/>
      <c r="G14" s="24" t="inlineStr">
        <is>
          <t>$0.00</t>
        </is>
      </c>
      <c r="H14" s="23"/>
      <c r="I14" s="17" t="inlineStr">
        <is>
          <t>-$4,422.94</t>
        </is>
      </c>
    </row>
    <row customHeight="1" ht="24" r="15">
      <c r="A15" s="13" t="inlineStr">
        <is>
          <t>Frollo Mock Bank</t>
        </is>
      </c>
      <c r="B15" s="21"/>
      <c r="C15" s="21" t="n">
        <v>11346588</v>
      </c>
      <c r="D15" s="21"/>
      <c r="E15" s="21" t="inlineStr">
        <is>
          <t>Smart Access</t>
        </is>
      </c>
      <c r="F15" s="21"/>
      <c r="G15" s="22" t="inlineStr">
        <is>
          <t>$3,602.30</t>
        </is>
      </c>
      <c r="H15" s="21"/>
      <c r="I15" s="16" t="inlineStr">
        <is>
          <t>$3,602.30</t>
        </is>
      </c>
    </row>
    <row customHeight="1" ht="24" r="16">
      <c r="A16" s="15" t="inlineStr">
        <is>
          <t>Frollo Mock Bank</t>
        </is>
      </c>
      <c r="B16" s="19"/>
      <c r="C16" s="19"/>
      <c r="D16" s="19"/>
      <c r="E16" s="19" t="inlineStr">
        <is>
          <t>Ultimate Awards Card</t>
        </is>
      </c>
      <c r="F16" s="19"/>
      <c r="G16" s="20" t="inlineStr">
        <is>
          <t>$11,505.06</t>
        </is>
      </c>
      <c r="H16" s="19"/>
      <c r="I16" s="18" t="inlineStr">
        <is>
          <t>-$3,494.94</t>
        </is>
      </c>
    </row>
    <row r="17">
      <c r="A17" s="0"/>
      <c r="B17" s="0"/>
      <c r="C17" s="0"/>
      <c r="D17" s="0"/>
      <c r="E17" s="4" t="inlineStr">
        <is>
          <t>Total</t>
        </is>
      </c>
      <c r="F17" s="3"/>
      <c r="G17" s="3" t="inlineStr">
        <is>
          <t>$128,648.00</t>
        </is>
      </c>
      <c r="H17" s="3"/>
      <c r="I17" s="3" t="inlineStr">
        <is>
          <t>-$211,028.00</t>
        </is>
      </c>
    </row>
    <row r="18">
      <c r="A18" s="0" t="inlineStr">
        <is>
          <t/>
        </is>
      </c>
    </row>
  </sheetData>
  <sheetCalcPr fullCalcOnLoad="1"/>
  <mergeCells count="36">
    <mergeCell ref="E1:I1"/>
    <mergeCell ref="A1:B1"/>
    <mergeCell ref="E2:I2"/>
    <mergeCell ref="E3:I3"/>
    <mergeCell ref="A5:I5"/>
    <mergeCell ref="A8:I8"/>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E17:F17"/>
    <mergeCell ref="G17:H17"/>
  </mergeCells>
  <printOptions gridLines="0" headings="0" horizontalCentered="0" verticalCentered="0"/>
  <pageMargins left="0.75" right="0.75" top="1.0" bottom="1.0" header="0.5" footer="0.5"/>
  <pageSetup/>
  <headerFooter/>
  <drawing r:id="rId10"/>
</worksheet>
</file>

<file path=xl/worksheets/sheet2.xml><?xml version="1.0" encoding="utf-8"?>
<worksheet xmlns="http://schemas.openxmlformats.org/spreadsheetml/2006/main" xmlns:r="http://schemas.openxmlformats.org/officeDocument/2006/relationships" xml:space="preserve">
  <sheetPr>
    <pageSetUpPr fitToPage="0"/>
  </sheetPr>
  <dimension ref="A1:CH6"/>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36.300000000000004" min="2" max="2" bestFit="1" customWidth="1"/>
    <col width="35.2" min="3" max="3" bestFit="1" customWidth="1"/>
    <col width="38.5" min="4" max="4" bestFit="1" customWidth="1"/>
    <col width="42.900000000000006" min="5" max="5" bestFit="1" customWidth="1"/>
    <col width="19.8" min="6" max="6" bestFit="1" customWidth="1"/>
    <col width="23.1" min="7" max="7" bestFit="1" customWidth="1"/>
    <col width="34.1" min="8" max="8" bestFit="1" customWidth="1"/>
    <col width="38.5" min="9" max="9" bestFit="1" customWidth="1"/>
    <col width="42.900000000000006" min="10" max="10" bestFit="1" customWidth="1"/>
    <col width="18.700000000000003" min="11" max="11" bestFit="1" customWidth="1"/>
    <col width="27.500000000000004" min="12" max="12" bestFit="1" customWidth="1"/>
    <col width="23.1" min="13" max="13" bestFit="1" customWidth="1"/>
    <col width="34.1" min="14" max="14" bestFit="1" customWidth="1"/>
    <col width="34.1" min="15" max="15" bestFit="1" customWidth="1"/>
    <col width="30.800000000000004" min="16" max="16" bestFit="1" customWidth="1"/>
    <col width="52.800000000000004" min="17" max="17" bestFit="1" customWidth="1"/>
    <col width="27.500000000000004" min="18" max="18" bestFit="1" customWidth="1"/>
    <col width="23.1" min="19" max="19" bestFit="1" customWidth="1"/>
    <col width="15.400000000000002" min="20" max="20" bestFit="1" customWidth="1"/>
    <col width="29.700000000000003" min="21" max="21" bestFit="1" customWidth="1"/>
    <col width="26.400000000000002" min="22" max="22" bestFit="1" customWidth="1"/>
    <col width="34.1" min="23" max="23" bestFit="1" customWidth="1"/>
    <col width="25.3" min="24" max="24" bestFit="1" customWidth="1"/>
    <col width="17.6" min="25" max="25" bestFit="1" customWidth="1"/>
    <col width="27.500000000000004" min="26" max="26" bestFit="1" customWidth="1"/>
    <col width="9.9" min="27" max="27" bestFit="1" customWidth="1"/>
    <col width="27.500000000000004" min="28" max="28" bestFit="1" customWidth="1"/>
    <col width="24.200000000000003" min="29" max="29" bestFit="1" customWidth="1"/>
    <col width="52.800000000000004" min="30" max="30" bestFit="1" customWidth="1"/>
    <col width="23.1" min="31" max="31" bestFit="1" customWidth="1"/>
    <col width="23.1" min="32" max="32" bestFit="1" customWidth="1"/>
    <col width="17.6" min="33" max="33" bestFit="1" customWidth="1"/>
    <col width="24.200000000000003" min="34" max="34" bestFit="1" customWidth="1"/>
    <col width="35.2" min="35" max="35" bestFit="1" customWidth="1"/>
    <col width="13.200000000000001" min="36" max="36" bestFit="1" customWidth="1"/>
    <col width="19.8" min="37" max="37" bestFit="1" customWidth="1"/>
    <col width="34.1" min="38" max="38" bestFit="1" customWidth="1"/>
    <col width="27.500000000000004" min="39" max="39" bestFit="1" customWidth="1"/>
    <col width="8.8" min="40" max="40" bestFit="1" customWidth="1"/>
    <col width="12.100000000000001" min="41" max="41" bestFit="1" customWidth="1"/>
    <col width="8.8" min="42" max="42" bestFit="1" customWidth="1"/>
    <col width="19.8" min="43" max="43" bestFit="1" customWidth="1"/>
    <col width="23.1" min="44" max="44" bestFit="1" customWidth="1"/>
    <col width="15.400000000000002" min="45" max="45" bestFit="1" customWidth="1"/>
    <col width="18.700000000000003" min="46" max="46" bestFit="1" customWidth="1"/>
    <col width="16.5" min="47" max="47" bestFit="1" customWidth="1"/>
    <col width="12.100000000000001" min="48" max="48" bestFit="1" customWidth="1"/>
    <col width="17.6" min="49" max="49" bestFit="1" customWidth="1"/>
    <col width="19.8" min="50" max="50" bestFit="1" customWidth="1"/>
    <col width="17.6" min="51" max="51" bestFit="1" customWidth="1"/>
    <col width="20.900000000000002" min="52" max="52" bestFit="1" customWidth="1"/>
    <col width="12.100000000000001" min="53" max="53" bestFit="1" customWidth="1"/>
    <col width="20.900000000000002" min="54" max="54" bestFit="1" customWidth="1"/>
    <col width="24.200000000000003" min="55" max="55" bestFit="1" customWidth="1"/>
    <col width="7.700000000000001" min="56" max="56" bestFit="1" customWidth="1"/>
    <col width="13.200000000000001" min="57" max="57" bestFit="1" customWidth="1"/>
    <col width="17.6" min="58" max="58" bestFit="1" customWidth="1"/>
    <col width="15.400000000000002" min="59" max="59" bestFit="1" customWidth="1"/>
    <col width="29.700000000000003" min="60" max="60" bestFit="1" customWidth="1"/>
    <col width="22.0" min="61" max="61" bestFit="1" customWidth="1"/>
    <col width="11.0" min="62" max="62" bestFit="1" customWidth="1"/>
    <col width="12.100000000000001" min="63" max="63" bestFit="1" customWidth="1"/>
    <col width="26.400000000000002" min="64" max="64" bestFit="1" customWidth="1"/>
    <col width="8.8" min="65" max="65" bestFit="1" customWidth="1"/>
    <col width="26.400000000000002" min="66" max="66" bestFit="1" customWidth="1"/>
    <col width="11.0" min="67" max="67" bestFit="1" customWidth="1"/>
    <col width="22.0" min="68" max="68" bestFit="1" customWidth="1"/>
    <col width="25.3" min="69" max="69" bestFit="1" customWidth="1"/>
    <col width="25.3" min="70" max="70" bestFit="1" customWidth="1"/>
    <col width="12.100000000000001" min="71" max="71" bestFit="1" customWidth="1"/>
    <col width="22.0" min="72" max="72" bestFit="1" customWidth="1"/>
    <col width="27.500000000000004" min="73" max="73" bestFit="1" customWidth="1"/>
    <col width="22.0" min="74" max="74" bestFit="1" customWidth="1"/>
    <col width="8.8" min="75" max="75" bestFit="1" customWidth="1"/>
    <col width="20.900000000000002" min="76" max="76" bestFit="1" customWidth="1"/>
    <col width="23.1" min="77" max="77" bestFit="1" customWidth="1"/>
    <col width="30.800000000000004" min="78" max="78" bestFit="1" customWidth="1"/>
    <col width="15.400000000000002" min="79" max="79" bestFit="1" customWidth="1"/>
    <col width="16.5" min="80" max="80" bestFit="1" customWidth="1"/>
    <col width="9.9" min="81" max="81" bestFit="1" customWidth="1"/>
    <col width="19.8" min="82" max="82" bestFit="1" customWidth="1"/>
    <col width="17.6" min="83" max="83" bestFit="1" customWidth="1"/>
    <col width="13.200000000000001" min="84" max="84" bestFit="1" customWidth="1"/>
    <col width="14.3" min="85" max="85" bestFit="1" customWidth="1"/>
    <col width="18.700000000000003" min="86" max="86" bestFit="1" customWidth="1"/>
  </cols>
  <sheetData>
    <row r="1">
      <c r="A1" s="0" t="inlineStr">
        <is>
          <t>Annuity</t>
        </is>
      </c>
      <c r="B1" s="0" t="inlineStr">
        <is>
          <t>Body Corporate and Strata Fees</t>
        </is>
      </c>
      <c r="C1" s="0" t="inlineStr">
        <is>
          <t>Child and Spousal Maintenance</t>
        </is>
      </c>
      <c r="D1" s="0" t="inlineStr">
        <is>
          <t>Childcare</t>
        </is>
      </c>
      <c r="E1" s="0" t="inlineStr">
        <is>
          <t>Clothing and Personal Care</t>
        </is>
      </c>
      <c r="F1" s="0" t="inlineStr">
        <is>
          <t>Dividends</t>
        </is>
      </c>
      <c r="G1" s="0" t="inlineStr">
        <is>
          <t>Foreign Sourced</t>
        </is>
      </c>
      <c r="H1" s="0" t="inlineStr">
        <is>
          <t>General Insurance</t>
        </is>
      </c>
      <c r="I1" s="0" t="inlineStr">
        <is>
          <t>Gov. Benefits - Family Allowance</t>
        </is>
      </c>
      <c r="J1" s="0" t="inlineStr">
        <is>
          <t>Gov. Benefits - Unemployed Allowance</t>
        </is>
      </c>
      <c r="K1" s="0" t="inlineStr">
        <is>
          <t>Groceries</t>
        </is>
      </c>
      <c r="L1" s="0" t="inlineStr">
        <is>
          <t>Interest Income</t>
        </is>
      </c>
      <c r="M1" s="0" t="inlineStr">
        <is>
          <t>Medical and Health</t>
        </is>
      </c>
      <c r="N1" s="0" t="inlineStr">
        <is>
          <t>Other Credits</t>
        </is>
      </c>
      <c r="O1" s="0" t="inlineStr">
        <is>
          <t>Other Discretionary Expenses</t>
        </is>
      </c>
      <c r="P1" s="0" t="inlineStr">
        <is>
          <t>Other Government Benefits</t>
        </is>
      </c>
      <c r="Q1" s="0" t="inlineStr">
        <is>
          <t>Other Insurance</t>
        </is>
      </c>
      <c r="R1" s="0" t="inlineStr">
        <is>
          <t>Other Recurring Income</t>
        </is>
      </c>
      <c r="S1" s="0" t="inlineStr">
        <is>
          <t>Personal Insurance</t>
        </is>
      </c>
      <c r="T1" s="0" t="inlineStr">
        <is>
          <t>Pet Care</t>
        </is>
      </c>
      <c r="U1" s="0" t="inlineStr">
        <is>
          <t>Private Education</t>
        </is>
      </c>
      <c r="V1" s="0" t="inlineStr">
        <is>
          <t>Public Education</t>
        </is>
      </c>
      <c r="W1" s="0" t="inlineStr">
        <is>
          <t>Recreation and Entertainment</t>
        </is>
      </c>
      <c r="X1" s="0" t="inlineStr">
        <is>
          <t>Rent or Board</t>
        </is>
      </c>
      <c r="Y1" s="0" t="inlineStr">
        <is>
          <t>Rental Income</t>
        </is>
      </c>
      <c r="Z1" s="0" t="inlineStr">
        <is>
          <t>Residence Running Cost</t>
        </is>
      </c>
      <c r="AA1" s="0" t="inlineStr">
        <is>
          <t>Salary</t>
        </is>
      </c>
      <c r="AB1" s="0" t="inlineStr">
        <is>
          <t>Salary - Other Credits</t>
        </is>
      </c>
      <c r="AC1" s="0" t="inlineStr">
        <is>
          <t>Superannuation</t>
        </is>
      </c>
      <c r="AD1" s="0" t="inlineStr">
        <is>
          <t>Telephone, Internet, pay TV and Subscriptions</t>
        </is>
      </c>
      <c r="AE1" s="0" t="inlineStr">
        <is>
          <t>Tertiary Education</t>
        </is>
      </c>
      <c r="AF1" s="0" t="inlineStr">
        <is>
          <t>Transport</t>
        </is>
      </c>
      <c r="AG1" s="0" t="inlineStr">
        <is>
          <t>Uncategorised</t>
        </is>
      </c>
      <c r="AH1" s="0" t="inlineStr">
        <is>
          <t>Worker Compensation</t>
        </is>
      </c>
    </row>
    <row r="2">
      <c r="A2" s="0" t="inlineStr">
        <is>
          <t>Annuity</t>
        </is>
      </c>
      <c r="B2" s="0" t="inlineStr">
        <is>
          <t>Dividends</t>
        </is>
      </c>
      <c r="C2" s="0" t="inlineStr">
        <is>
          <t>Foreign Sourced</t>
        </is>
      </c>
      <c r="D2" s="0" t="inlineStr">
        <is>
          <t>Gov. Benefits - Family Allowance</t>
        </is>
      </c>
      <c r="E2" s="0" t="inlineStr">
        <is>
          <t>Gov. Benefits - Unemployed Allowance</t>
        </is>
      </c>
      <c r="F2" s="0" t="inlineStr">
        <is>
          <t>Interest Income</t>
        </is>
      </c>
      <c r="G2" s="0" t="inlineStr">
        <is>
          <t>Other Credits</t>
        </is>
      </c>
      <c r="H2" s="0" t="inlineStr">
        <is>
          <t>Other Government Benefits</t>
        </is>
      </c>
      <c r="I2" s="0" t="inlineStr">
        <is>
          <t>Other Recurring Income</t>
        </is>
      </c>
      <c r="J2" s="0" t="inlineStr">
        <is>
          <t>Rental Income</t>
        </is>
      </c>
      <c r="K2" s="0" t="inlineStr">
        <is>
          <t>Salary</t>
        </is>
      </c>
      <c r="L2" s="0" t="inlineStr">
        <is>
          <t>Salary - Other Credits</t>
        </is>
      </c>
      <c r="M2" s="0" t="inlineStr">
        <is>
          <t>Superannuation</t>
        </is>
      </c>
      <c r="N2" s="0" t="inlineStr">
        <is>
          <t>Worker Compensation</t>
        </is>
      </c>
    </row>
    <row r="3">
      <c r="A3" s="0" t="inlineStr">
        <is>
          <t>Body Corporate and Strata Fees</t>
        </is>
      </c>
      <c r="B3" s="0" t="inlineStr">
        <is>
          <t>Child and Spousal Maintenance</t>
        </is>
      </c>
      <c r="C3" s="0" t="inlineStr">
        <is>
          <t>Childcare</t>
        </is>
      </c>
      <c r="D3" s="0" t="inlineStr">
        <is>
          <t>Clothing and Personal Care</t>
        </is>
      </c>
      <c r="E3" s="0" t="inlineStr">
        <is>
          <t>General Insurance</t>
        </is>
      </c>
      <c r="F3" s="0" t="inlineStr">
        <is>
          <t>Groceries</t>
        </is>
      </c>
      <c r="G3" s="0" t="inlineStr">
        <is>
          <t>Medical and Health</t>
        </is>
      </c>
      <c r="H3" s="0" t="inlineStr">
        <is>
          <t>Other Discretionary Expenses</t>
        </is>
      </c>
      <c r="I3" s="0" t="inlineStr">
        <is>
          <t>Other Insurance</t>
        </is>
      </c>
      <c r="J3" s="0" t="inlineStr">
        <is>
          <t>Personal Insurance</t>
        </is>
      </c>
      <c r="K3" s="0" t="inlineStr">
        <is>
          <t>Pet Care</t>
        </is>
      </c>
      <c r="L3" s="0" t="inlineStr">
        <is>
          <t>Private Education</t>
        </is>
      </c>
      <c r="M3" s="0" t="inlineStr">
        <is>
          <t>Public Education</t>
        </is>
      </c>
      <c r="N3" s="0" t="inlineStr">
        <is>
          <t>Recreation and Entertainment</t>
        </is>
      </c>
      <c r="O3" s="0" t="inlineStr">
        <is>
          <t>Rent or Board</t>
        </is>
      </c>
      <c r="P3" s="0" t="inlineStr">
        <is>
          <t>Residence Running Cost</t>
        </is>
      </c>
      <c r="Q3" s="0" t="inlineStr">
        <is>
          <t>Telephone, Internet, pay TV and Subscriptions</t>
        </is>
      </c>
      <c r="R3" s="0" t="inlineStr">
        <is>
          <t>Tertiary Education</t>
        </is>
      </c>
      <c r="S3" s="0" t="inlineStr">
        <is>
          <t>Transport</t>
        </is>
      </c>
    </row>
    <row r="4">
      <c r="A4" s="0" t="str">
        <f>ABS(ROUNDUP(SUMPRODUCT(SUMIFS(Transactions! C2:C18, Transactions! G2:G18, {"Annuity","Dividends","Foreign Sourced","Gov. Benefits - Family Allowance","Gov. Benefits - Unemployed Allowance","Interest Income","Other Credits","Other Government Benefits","Other Recurring Income","Rental Income","Salary","Salary - Other Credits","Superannuation","Worker Compensation"}, Transactions! A2:A18, "&gt;="&amp; "2026-06-01", Transactions! A2:A18, "&lt;="&amp; EOMONTH("2026-06-01", 0))),2))</f>
      </c>
      <c r="B4" s="0" t="str">
        <f>ABS(ROUNDUP(SUMPRODUCT(SUMIFS(Transactions! C2:C18, Transactions! G2:G18, {"Annuity","Dividends","Foreign Sourced","Gov. Benefits - Family Allowance","Gov. Benefits - Unemployed Allowance","Interest Income","Other Credits","Other Government Benefits","Other Recurring Income","Rental Income","Salary","Salary - Other Credits","Superannuation","Worker Compensation"}, Transactions! A2:A18, "&gt;="&amp; "2026-07-01", Transactions! A2:A18, "&lt;="&amp; EOMONTH("2026-07-01", 0))),2))</f>
      </c>
      <c r="C4" s="0" t="str">
        <f>ABS(ROUNDUP(SUMPRODUCT(SUMIFS(Transactions! C2:C18, Transactions! G2:G18, {"Annuity","Dividends","Foreign Sourced","Gov. Benefits - Family Allowance","Gov. Benefits - Unemployed Allowance","Interest Income","Other Credits","Other Government Benefits","Other Recurring Income","Rental Income","Salary","Salary - Other Credits","Superannuation","Worker Compensation"}, Transactions! A2:A18, "&gt;="&amp; "2026-08-01", Transactions! A2:A18, "&lt;="&amp; EOMONTH("2026-08-01", 0))),2))</f>
      </c>
      <c r="D4" s="0" t="str">
        <f>ABS(ROUNDUP(SUMPRODUCT(SUMIFS(Transactions! C2:C18, Transactions! G2:G18, {"Annuity","Dividends","Foreign Sourced","Gov. Benefits - Family Allowance","Gov. Benefits - Unemployed Allowance","Interest Income","Other Credits","Other Government Benefits","Other Recurring Income","Rental Income","Salary","Salary - Other Credits","Superannuation","Worker Compensation"}, Transactions! A2:A18, "&gt;="&amp; "2026-09-01", Transactions! A2:A18, "&lt;="&amp; EOMONTH("2026-09-01", 0))),2))</f>
      </c>
    </row>
    <row r="5">
      <c r="A5" s="0" t="str">
        <f>ABS(ROUNDUP(SUMPRODUCT(SUMIFS(Transactions! C2:C18, Transactions! G2:G18, {"Body Corporate and Strata Fees","Child and Spousal Maintenance","Childcare","Clothing and Personal Care","General Insurance","Groceries","Medical and Health","Other Discretionary Expenses","Other Insurance","Personal Insurance","Pet Care","Private Education","Public Education","Recreation and Entertainment","Rent or Board","Residence Running Cost","Telephone, Internet, pay TV and Subscriptions","Tertiary Education","Transport"}, Transactions! A2:A18, "&gt;="&amp; "2026-06-01", Transactions! A2:A18, "&lt;="&amp; EOMONTH("2026-06-01", 0))),2))</f>
      </c>
      <c r="B5" s="0" t="str">
        <f>ABS(ROUNDUP(SUMPRODUCT(SUMIFS(Transactions! C2:C18, Transactions! G2:G18, {"Body Corporate and Strata Fees","Child and Spousal Maintenance","Childcare","Clothing and Personal Care","General Insurance","Groceries","Medical and Health","Other Discretionary Expenses","Other Insurance","Personal Insurance","Pet Care","Private Education","Public Education","Recreation and Entertainment","Rent or Board","Residence Running Cost","Telephone, Internet, pay TV and Subscriptions","Tertiary Education","Transport"}, Transactions! A2:A18, "&gt;="&amp; "2026-07-01", Transactions! A2:A18, "&lt;="&amp; EOMONTH("2026-07-01", 0))),2))</f>
      </c>
      <c r="C5" s="0" t="str">
        <f>ABS(ROUNDUP(SUMPRODUCT(SUMIFS(Transactions! C2:C18, Transactions! G2:G18, {"Body Corporate and Strata Fees","Child and Spousal Maintenance","Childcare","Clothing and Personal Care","General Insurance","Groceries","Medical and Health","Other Discretionary Expenses","Other Insurance","Personal Insurance","Pet Care","Private Education","Public Education","Recreation and Entertainment","Rent or Board","Residence Running Cost","Telephone, Internet, pay TV and Subscriptions","Tertiary Education","Transport"}, Transactions! A2:A18, "&gt;="&amp; "2026-08-01", Transactions! A2:A18, "&lt;="&amp; EOMONTH("2026-08-01", 0))),2))</f>
      </c>
      <c r="D5" s="0" t="str">
        <f>ABS(ROUNDUP(SUMPRODUCT(SUMIFS(Transactions! C2:C18, Transactions! G2:G18, {"Body Corporate and Strata Fees","Child and Spousal Maintenance","Childcare","Clothing and Personal Care","General Insurance","Groceries","Medical and Health","Other Discretionary Expenses","Other Insurance","Personal Insurance","Pet Care","Private Education","Public Education","Recreation and Entertainment","Rent or Board","Residence Running Cost","Telephone, Internet, pay TV and Subscriptions","Tertiary Education","Transport"}, Transactions! A2:A18, "&gt;="&amp; "2026-09-01", Transactions! A2:A18, "&lt;="&amp; EOMONTH("2026-09-01", 0))),2))</f>
      </c>
    </row>
    <row r="6">
      <c r="A6" s="0" t="inlineStr">
        <is>
          <t>ATM/Cash Withdrawals</t>
        </is>
      </c>
      <c r="B6" s="0" t="inlineStr">
        <is>
          <t>Advertising</t>
        </is>
      </c>
      <c r="C6" s="0" t="inlineStr">
        <is>
          <t>Alcohol &amp; Liquor</t>
        </is>
      </c>
      <c r="D6" s="0" t="inlineStr">
        <is>
          <t>Automotive</t>
        </is>
      </c>
      <c r="E6" s="0" t="inlineStr">
        <is>
          <t>Automotive/Fuel</t>
        </is>
      </c>
      <c r="F6" s="0" t="inlineStr">
        <is>
          <t>Bars &amp; Pubs</t>
        </is>
      </c>
      <c r="G6" s="0" t="inlineStr">
        <is>
          <t>Bonus</t>
        </is>
      </c>
      <c r="H6" s="0" t="inlineStr">
        <is>
          <t>Business Miscellaneous</t>
        </is>
      </c>
      <c r="I6" s="0" t="inlineStr">
        <is>
          <t>Buy Now Pay Later</t>
        </is>
      </c>
      <c r="J6" s="0" t="inlineStr">
        <is>
          <t>Cable/Satellite/Telecom</t>
        </is>
      </c>
      <c r="K6" s="0" t="inlineStr">
        <is>
          <t>Cafes &amp; Coffee</t>
        </is>
      </c>
      <c r="L6" s="0" t="inlineStr">
        <is>
          <t>Charitable Giving</t>
        </is>
      </c>
      <c r="M6" s="0" t="inlineStr">
        <is>
          <t>Cheques</t>
        </is>
      </c>
      <c r="N6" s="0" t="inlineStr">
        <is>
          <t>Child/Dependent Expenses</t>
        </is>
      </c>
      <c r="O6" s="0" t="inlineStr">
        <is>
          <t>Clothing/Shoes</t>
        </is>
      </c>
      <c r="P6" s="0" t="inlineStr">
        <is>
          <t>Commission</t>
        </is>
      </c>
      <c r="Q6" s="0" t="inlineStr">
        <is>
          <t>Credit Card Payments</t>
        </is>
      </c>
      <c r="R6" s="0" t="inlineStr">
        <is>
          <t>Deposits</t>
        </is>
      </c>
      <c r="S6" s="0" t="inlineStr">
        <is>
          <t>Education</t>
        </is>
      </c>
      <c r="T6" s="0" t="inlineStr">
        <is>
          <t>Electronics</t>
        </is>
      </c>
      <c r="U6" s="0" t="inlineStr">
        <is>
          <t>Entertainment/Recreation</t>
        </is>
      </c>
      <c r="V6" s="0" t="inlineStr">
        <is>
          <t>Expense Reimbursement</t>
        </is>
      </c>
      <c r="W6" s="0" t="inlineStr">
        <is>
          <t>Furniture &amp; Homeware</t>
        </is>
      </c>
      <c r="X6" s="0" t="inlineStr">
        <is>
          <t>Gambling &amp; Lotteries</t>
        </is>
      </c>
      <c r="Y6" s="0" t="inlineStr">
        <is>
          <t>Gasoline/Fuel</t>
        </is>
      </c>
      <c r="Z6" s="0" t="inlineStr">
        <is>
          <t>General Merchandise</t>
        </is>
      </c>
      <c r="AA6" s="0" t="inlineStr">
        <is>
          <t>Gifts</t>
        </is>
      </c>
      <c r="AB6" s="0" t="inlineStr">
        <is>
          <t>Government Assistance</t>
        </is>
      </c>
      <c r="AC6" s="0" t="inlineStr">
        <is>
          <t>Government Benefits</t>
        </is>
      </c>
      <c r="AD6" s="0" t="inlineStr">
        <is>
          <t>Groceries</t>
        </is>
      </c>
      <c r="AE6" s="0" t="inlineStr">
        <is>
          <t>Gyms &amp; Fitness</t>
        </is>
      </c>
      <c r="AF6" s="0" t="inlineStr">
        <is>
          <t>Healthcare/Medical</t>
        </is>
      </c>
      <c r="AG6" s="0" t="inlineStr">
        <is>
          <t>Hobbies</t>
        </is>
      </c>
      <c r="AH6" s="0" t="inlineStr">
        <is>
          <t>Home Improvement</t>
        </is>
      </c>
      <c r="AI6" s="0" t="inlineStr">
        <is>
          <t>Home Renovation &amp; Maintenance</t>
        </is>
      </c>
      <c r="AJ6" s="0" t="inlineStr">
        <is>
          <t>Insurance</t>
        </is>
      </c>
      <c r="AK6" s="0" t="inlineStr">
        <is>
          <t>Interest Income</t>
        </is>
      </c>
      <c r="AL6" s="0" t="inlineStr">
        <is>
          <t>Investment/Retirement Income</t>
        </is>
      </c>
      <c r="AM6" s="0" t="inlineStr">
        <is>
          <t>Land Tax &amp; Strata Fees</t>
        </is>
      </c>
      <c r="AN6" s="0" t="inlineStr">
        <is>
          <t>Loans</t>
        </is>
      </c>
      <c r="AO6" s="0" t="inlineStr">
        <is>
          <t>Mortgage</t>
        </is>
      </c>
      <c r="AP6" s="0" t="inlineStr">
        <is>
          <t>Notes</t>
        </is>
      </c>
      <c r="AQ6" s="0" t="inlineStr">
        <is>
          <t>Office Expenses</t>
        </is>
      </c>
      <c r="AR6" s="0" t="inlineStr">
        <is>
          <t>Office Maintenance</t>
        </is>
      </c>
      <c r="AS6" s="0" t="inlineStr">
        <is>
          <t>Other Bills</t>
        </is>
      </c>
      <c r="AT6" s="0" t="inlineStr">
        <is>
          <t>Other Expenses</t>
        </is>
      </c>
      <c r="AU6" s="0" t="inlineStr">
        <is>
          <t>Other Income</t>
        </is>
      </c>
      <c r="AV6" s="0" t="inlineStr">
        <is>
          <t>Overtime</t>
        </is>
      </c>
      <c r="AW6" s="0" t="inlineStr">
        <is>
          <t>Pay On Demand</t>
        </is>
      </c>
      <c r="AX6" s="0" t="inlineStr">
        <is>
          <t>Personal/Family</t>
        </is>
      </c>
      <c r="AY6" s="0" t="inlineStr">
        <is>
          <t>Pets/Pet Care</t>
        </is>
      </c>
      <c r="AZ6" s="0" t="inlineStr">
        <is>
          <t>Postage/Shipping</t>
        </is>
      </c>
      <c r="BA6" s="0" t="inlineStr">
        <is>
          <t>Printing</t>
        </is>
      </c>
      <c r="BB6" s="0" t="inlineStr">
        <is>
          <t>Public Transport</t>
        </is>
      </c>
      <c r="BC6" s="0" t="inlineStr">
        <is>
          <t>Refunds/Adjustments</t>
        </is>
      </c>
      <c r="BD6" s="0" t="inlineStr">
        <is>
          <t>Rent</t>
        </is>
      </c>
      <c r="BE6" s="0" t="inlineStr">
        <is>
          <t>Rent paid</t>
        </is>
      </c>
      <c r="BF6" s="0" t="inlineStr">
        <is>
          <t>Rental income</t>
        </is>
      </c>
      <c r="BG6" s="0" t="inlineStr">
        <is>
          <t>Restaurants</t>
        </is>
      </c>
      <c r="BH6" s="0" t="inlineStr">
        <is>
          <t>Retirement Contributions</t>
        </is>
      </c>
      <c r="BI6" s="0" t="inlineStr">
        <is>
          <t>Retirement Income</t>
        </is>
      </c>
      <c r="BJ6" s="0" t="inlineStr">
        <is>
          <t>Rewards</t>
        </is>
      </c>
      <c r="BK6" s="0" t="inlineStr">
        <is>
          <t>Round Up</t>
        </is>
      </c>
      <c r="BL6" s="0" t="inlineStr">
        <is>
          <t>Salary/Regular Income</t>
        </is>
      </c>
      <c r="BM6" s="0" t="inlineStr">
        <is>
          <t>Sales</t>
        </is>
      </c>
      <c r="BN6" s="0" t="inlineStr">
        <is>
          <t>Sales/Services Income</t>
        </is>
      </c>
      <c r="BO6" s="0" t="inlineStr">
        <is>
          <t>Savings</t>
        </is>
      </c>
      <c r="BP6" s="0" t="inlineStr">
        <is>
          <t>Securities Trades</t>
        </is>
      </c>
      <c r="BQ6" s="0" t="inlineStr">
        <is>
          <t>Self employed income</t>
        </is>
      </c>
      <c r="BR6" s="0" t="inlineStr">
        <is>
          <t>Service Charges/Fees</t>
        </is>
      </c>
      <c r="BS6" s="0" t="inlineStr">
        <is>
          <t>Services</t>
        </is>
      </c>
      <c r="BT6" s="0" t="inlineStr">
        <is>
          <t>Services/Supplies</t>
        </is>
      </c>
      <c r="BU6" s="0" t="inlineStr">
        <is>
          <t>Subscriptions/Renewals</t>
        </is>
      </c>
      <c r="BV6" s="0" t="inlineStr">
        <is>
          <t>Takeaway &amp; Snacks</t>
        </is>
      </c>
      <c r="BW6" s="0" t="inlineStr">
        <is>
          <t>Taxes</t>
        </is>
      </c>
      <c r="BX6" s="0" t="inlineStr">
        <is>
          <t>Taxi &amp; Rideshare</t>
        </is>
      </c>
      <c r="BY6" s="0" t="inlineStr">
        <is>
          <t>Telephone Services</t>
        </is>
      </c>
      <c r="BZ6" s="0" t="inlineStr">
        <is>
          <t>Transfer Between Accounts</t>
        </is>
      </c>
      <c r="CA6" s="0" t="inlineStr">
        <is>
          <t>Transfer In</t>
        </is>
      </c>
      <c r="CB6" s="0" t="inlineStr">
        <is>
          <t>Transfer Out</t>
        </is>
      </c>
      <c r="CC6" s="0" t="inlineStr">
        <is>
          <t>Travel</t>
        </is>
      </c>
      <c r="CD6" s="0" t="inlineStr">
        <is>
          <t>Travel/Holidays</t>
        </is>
      </c>
      <c r="CE6" s="0" t="inlineStr">
        <is>
          <t>Uncategorised</t>
        </is>
      </c>
      <c r="CF6" s="0" t="inlineStr">
        <is>
          <t>Utilities</t>
        </is>
      </c>
      <c r="CG6" s="0" t="inlineStr">
        <is>
          <t>Wages Paid</t>
        </is>
      </c>
      <c r="CH6" s="0" t="inlineStr">
        <is>
          <t>Work allowance</t>
        </is>
      </c>
    </row>
  </sheetData>
  <sheetCalcPr fullCalcOnLoad="1"/>
  <sheetProtection sheet="1" objects="0" scenarios="0" formatCells="1" formatColumns="1" formatRows="1" insertColumns="1" insertRows="1" insertHyperlinks="1" deleteColumns="1" deleteRows="1" selectLockedCells="0" sort="1" autoFilter="1" pivotTables="1" selectUnlockedCells="0" password="F84D"/>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I52"/>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 min="1" max="1" bestFit="1" customWidth="1"/>
    <col width="20" min="2" max="2" bestFit="1" customWidth="1"/>
    <col width="20" min="3" max="3" bestFit="1" customWidth="1"/>
    <col width="40" min="4" max="4" bestFit="1" customWidth="1"/>
    <col width="20" min="5" max="5" bestFit="1" customWidth="1"/>
    <col min="6" max="6" bestFit="0" customWidth="0"/>
    <col min="7" max="7" bestFit="0" customWidth="0"/>
    <col min="8" max="8" bestFit="0" customWidth="0"/>
    <col min="9" max="9" bestFit="0" customWidth="0"/>
  </cols>
  <sheetData>
    <row r="1">
      <c r="A1" s="0" t="inlineStr">
        <is>
          <t/>
        </is>
      </c>
    </row>
    <row r="2">
      <c r="A2" s="0" t="inlineStr">
        <is>
          <t/>
        </is>
      </c>
    </row>
    <row r="3">
      <c r="A3" s="0" t="inlineStr">
        <is>
          <t/>
        </is>
      </c>
    </row>
    <row r="4">
      <c r="A4" s="0" t="inlineStr">
        <is>
          <t/>
        </is>
      </c>
    </row>
    <row r="5">
      <c r="A5" s="0" t="inlineStr">
        <is>
          <t/>
        </is>
      </c>
    </row>
    <row r="6">
      <c r="A6" s="0" t="inlineStr">
        <is>
          <t/>
        </is>
      </c>
    </row>
    <row r="7">
      <c r="A7" s="0" t="inlineStr">
        <is>
          <t/>
        </is>
      </c>
    </row>
    <row r="8">
      <c r="A8" s="0" t="inlineStr">
        <is>
          <t/>
        </is>
      </c>
    </row>
    <row r="9">
      <c r="A9" s="0" t="inlineStr">
        <is>
          <t/>
        </is>
      </c>
    </row>
    <row r="10">
      <c r="A10" s="0" t="inlineStr">
        <is>
          <t/>
        </is>
      </c>
    </row>
    <row r="11">
      <c r="A11" s="0" t="inlineStr">
        <is>
          <t/>
        </is>
      </c>
    </row>
    <row r="12">
      <c r="A12" s="0" t="inlineStr">
        <is>
          <t/>
        </is>
      </c>
    </row>
    <row r="13">
      <c r="A13" s="0" t="inlineStr">
        <is>
          <t/>
        </is>
      </c>
    </row>
    <row r="14">
      <c r="A14" s="0" t="inlineStr">
        <is>
          <t/>
        </is>
      </c>
    </row>
    <row r="15">
      <c r="A15" s="0" t="inlineStr">
        <is>
          <t/>
        </is>
      </c>
    </row>
    <row r="16">
      <c r="A16" s="0" t="inlineStr">
        <is>
          <t/>
        </is>
      </c>
    </row>
    <row r="17">
      <c r="A17" s="0" t="inlineStr">
        <is>
          <t/>
        </is>
      </c>
    </row>
    <row r="18">
      <c r="A18" s="0" t="inlineStr">
        <is>
          <t/>
        </is>
      </c>
    </row>
    <row r="19">
      <c r="A19" s="0" t="inlineStr">
        <is>
          <t/>
        </is>
      </c>
    </row>
    <row r="20">
      <c r="A20" s="0" t="inlineStr">
        <is>
          <t/>
        </is>
      </c>
    </row>
    <row r="21">
      <c r="A21" s="0" t="inlineStr">
        <is>
          <t/>
        </is>
      </c>
    </row>
    <row r="22">
      <c r="A22" s="0" t="inlineStr">
        <is>
          <t/>
        </is>
      </c>
    </row>
    <row customHeight="1" ht="24" r="23">
      <c r="A23" s="9" t="inlineStr">
        <is>
          <t>ApplyOnline Income Category</t>
        </is>
      </c>
      <c r="B23" s="12" t="inlineStr">
        <is>
          <t>Total Monthly Average</t>
        </is>
      </c>
      <c r="C23" s="25"/>
      <c r="D23" s="9" t="inlineStr">
        <is>
          <t>ApplyOnline Expense Category</t>
        </is>
      </c>
      <c r="E23" s="12" t="inlineStr">
        <is>
          <t>Total Monthly Average</t>
        </is>
      </c>
    </row>
    <row customHeight="1" ht="24" r="24">
      <c r="A24" s="26" t="inlineStr">
        <is>
          <t>Employment Income</t>
        </is>
      </c>
      <c r="B24" s="27"/>
      <c r="C24" s="25"/>
      <c r="D24" s="26" t="inlineStr">
        <is>
          <t>Household</t>
        </is>
      </c>
      <c r="E24" s="27"/>
      <c r="F24" s="0"/>
    </row>
    <row customHeight="1" ht="24" r="25">
      <c r="A25" s="13" t="inlineStr">
        <is>
          <t>Salary</t>
        </is>
      </c>
      <c r="B25" s="16" t="str">
        <f>DOLLAR(ABS(ROUNDUP(SUMPRODUCT(SUMIF(Transactions! G2:G18, "Salary",
          Transactions! C2:C18))/3,2)))</f>
      </c>
      <c r="C25" s="25"/>
      <c r="D25" s="13" t="inlineStr">
        <is>
          <t>Clothing and Personal Care</t>
        </is>
      </c>
      <c r="E25" s="16" t="str">
        <f>DOLLAR(ABS(ROUNDUP(SUMPRODUCT(SUMIF(Transactions! G2:G18, "Clothing and Personal Care",
          Transactions! C2:C18))/3,2)))</f>
      </c>
    </row>
    <row customHeight="1" ht="24" r="26">
      <c r="A26" s="14" t="inlineStr">
        <is>
          <t>Salary - Other Credits</t>
        </is>
      </c>
      <c r="B26" s="17" t="str">
        <f>DOLLAR(ABS(ROUNDUP(SUMPRODUCT(SUMIF(Transactions! G2:G18, "Salary - Other Credits",
          Transactions! C2:C18))/3,2)))</f>
      </c>
      <c r="C26" s="25"/>
      <c r="D26" s="14" t="inlineStr">
        <is>
          <t>Groceries</t>
        </is>
      </c>
      <c r="E26" s="17" t="str">
        <f>DOLLAR(ABS(ROUNDUP(SUMPRODUCT(SUMIF(Transactions! G2:G18, "Groceries",
          Transactions! C2:C18))/3,2)))</f>
      </c>
    </row>
    <row customHeight="1" ht="24" r="27">
      <c r="A27" s="28" t="inlineStr">
        <is>
          <t>Total Employment Income monthly average</t>
        </is>
      </c>
      <c r="B27" s="29" t="str">
        <f>DOLLAR(ABS(ROUNDUP(SUMPRODUCT(SUMIF(Transactions! G2:G18, {"Salary","Salary - Other Credits"}, Transactions! C2:C18))/3,2)))</f>
      </c>
      <c r="C27" s="25"/>
      <c r="D27" s="13" t="inlineStr">
        <is>
          <t>Medical and Health</t>
        </is>
      </c>
      <c r="E27" s="16" t="str">
        <f>DOLLAR(ABS(ROUNDUP(SUMPRODUCT(SUMIF(Transactions! G2:G18, "Medical and Health",
          Transactions! C2:C18))/3,2)))</f>
      </c>
    </row>
    <row customHeight="1" ht="24" r="28">
      <c r="A28" s="26" t="inlineStr">
        <is>
          <t>Other Income</t>
        </is>
      </c>
      <c r="B28" s="27"/>
      <c r="C28" s="25"/>
      <c r="D28" s="14" t="inlineStr">
        <is>
          <t>Pet Care</t>
        </is>
      </c>
      <c r="E28" s="17" t="str">
        <f>DOLLAR(ABS(ROUNDUP(SUMPRODUCT(SUMIF(Transactions! G2:G18, "Pet Care",
          Transactions! C2:C18))/3,2)))</f>
      </c>
    </row>
    <row customHeight="1" ht="24" r="29">
      <c r="A29" s="13" t="inlineStr">
        <is>
          <t>Annuity</t>
        </is>
      </c>
      <c r="B29" s="16" t="str">
        <f>DOLLAR(ABS(ROUNDUP(SUMPRODUCT(SUMIF(Transactions! G2:G18, "Annuity",
          Transactions! C2:C18))/3,2)))</f>
      </c>
      <c r="C29" s="25"/>
      <c r="D29" s="13" t="inlineStr">
        <is>
          <t>Recreation and Entertainment</t>
        </is>
      </c>
      <c r="E29" s="16" t="str">
        <f>DOLLAR(ABS(ROUNDUP(SUMPRODUCT(SUMIF(Transactions! G2:G18, "Recreation and Entertainment",
          Transactions! C2:C18))/3,2)))</f>
      </c>
    </row>
    <row customHeight="1" ht="24" r="30">
      <c r="A30" s="14" t="inlineStr">
        <is>
          <t>Dividends</t>
        </is>
      </c>
      <c r="B30" s="17" t="str">
        <f>DOLLAR(ABS(ROUNDUP(SUMPRODUCT(SUMIF(Transactions! G2:G18, "Dividends",
          Transactions! C2:C18))/3,2)))</f>
      </c>
      <c r="C30" s="25"/>
      <c r="D30" s="14" t="inlineStr">
        <is>
          <t>Telephone, Internet, pay TV and Subscriptions</t>
        </is>
      </c>
      <c r="E30" s="17" t="str">
        <f>DOLLAR(ABS(ROUNDUP(SUMPRODUCT(SUMIF(Transactions! G2:G18, "Telephone, Internet, pay TV and Subscriptions",
          Transactions! C2:C18))/3,2)))</f>
      </c>
    </row>
    <row customHeight="1" ht="24" r="31">
      <c r="A31" s="13" t="inlineStr">
        <is>
          <t>Foreign Sourced</t>
        </is>
      </c>
      <c r="B31" s="16" t="str">
        <f>DOLLAR(ABS(ROUNDUP(SUMPRODUCT(SUMIF(Transactions! G2:G18, "Foreign Sourced",
          Transactions! C2:C18))/3,2)))</f>
      </c>
      <c r="C31" s="25"/>
      <c r="D31" s="13" t="inlineStr">
        <is>
          <t>Transport</t>
        </is>
      </c>
      <c r="E31" s="16" t="str">
        <f>DOLLAR(ABS(ROUNDUP(SUMPRODUCT(SUMIF(Transactions! G2:G18, "Transport",
          Transactions! C2:C18))/3,2)))</f>
      </c>
    </row>
    <row customHeight="1" ht="24" r="32">
      <c r="A32" s="14" t="inlineStr">
        <is>
          <t>Gov. Benefits - Family Allowance</t>
        </is>
      </c>
      <c r="B32" s="17" t="str">
        <f>DOLLAR(ABS(ROUNDUP(SUMPRODUCT(SUMIF(Transactions! G2:G18, "Gov. Benefits - Family Allowance",
          Transactions! C2:C18))/3,2)))</f>
      </c>
      <c r="C32" s="25"/>
      <c r="D32" s="26" t="inlineStr">
        <is>
          <t>Housing</t>
        </is>
      </c>
      <c r="E32" s="27"/>
      <c r="F32" s="0"/>
    </row>
    <row customHeight="1" ht="24" r="33">
      <c r="A33" s="13" t="inlineStr">
        <is>
          <t>Gov. Benefits - Unemployed Allowance</t>
        </is>
      </c>
      <c r="B33" s="16" t="str">
        <f>DOLLAR(ABS(ROUNDUP(SUMPRODUCT(SUMIF(Transactions! G2:G18, "Gov. Benefits - Unemployed Allowance",
          Transactions! C2:C18))/3,2)))</f>
      </c>
      <c r="C33" s="25"/>
      <c r="D33" s="13" t="inlineStr">
        <is>
          <t>Body Corporate and Strata Fees</t>
        </is>
      </c>
      <c r="E33" s="16" t="str">
        <f>DOLLAR(ABS(ROUNDUP(SUMPRODUCT(SUMIF(Transactions! G2:G18, "Body Corporate and Strata Fees",
          Transactions! C2:C18))/3,2)))</f>
      </c>
    </row>
    <row customHeight="1" ht="24" r="34">
      <c r="A34" s="14" t="inlineStr">
        <is>
          <t>Interest Income</t>
        </is>
      </c>
      <c r="B34" s="17" t="str">
        <f>DOLLAR(ABS(ROUNDUP(SUMPRODUCT(SUMIF(Transactions! G2:G18, "Interest Income",
          Transactions! C2:C18))/3,2)))</f>
      </c>
      <c r="C34" s="25"/>
      <c r="D34" s="14" t="inlineStr">
        <is>
          <t>Rent or Board</t>
        </is>
      </c>
      <c r="E34" s="17" t="str">
        <f>DOLLAR(ABS(ROUNDUP(SUMPRODUCT(SUMIF(Transactions! G2:G18, "Rent or Board",
          Transactions! C2:C18))/3,2)))</f>
      </c>
    </row>
    <row customHeight="1" ht="24" r="35">
      <c r="A35" s="13" t="inlineStr">
        <is>
          <t>Other Credits</t>
        </is>
      </c>
      <c r="B35" s="16" t="str">
        <f>DOLLAR(ABS(ROUNDUP(SUMPRODUCT(SUMIF(Transactions! G2:G18, "Other Credits",
          Transactions! C2:C18))/3,2)))</f>
      </c>
      <c r="C35" s="25"/>
      <c r="D35" s="13" t="inlineStr">
        <is>
          <t>Residence Running Cost</t>
        </is>
      </c>
      <c r="E35" s="16" t="str">
        <f>DOLLAR(ABS(ROUNDUP(SUMPRODUCT(SUMIF(Transactions! G2:G18, "Residence Running Cost",
          Transactions! C2:C18))/3,2)))</f>
      </c>
    </row>
    <row customHeight="1" ht="24" r="36">
      <c r="A36" s="14" t="inlineStr">
        <is>
          <t>Other Government Benefits</t>
        </is>
      </c>
      <c r="B36" s="17" t="str">
        <f>DOLLAR(ABS(ROUNDUP(SUMPRODUCT(SUMIF(Transactions! G2:G18, "Other Government Benefits",
          Transactions! C2:C18))/3,2)))</f>
      </c>
      <c r="C36" s="25"/>
      <c r="D36" s="26" t="inlineStr">
        <is>
          <t>Education</t>
        </is>
      </c>
      <c r="E36" s="27"/>
      <c r="F36" s="0"/>
    </row>
    <row customHeight="1" ht="24" r="37">
      <c r="A37" s="13" t="inlineStr">
        <is>
          <t>Other Recurring Income</t>
        </is>
      </c>
      <c r="B37" s="16" t="str">
        <f>DOLLAR(ABS(ROUNDUP(SUMPRODUCT(SUMIF(Transactions! G2:G18, "Other Recurring Income",
          Transactions! C2:C18))/3,2)))</f>
      </c>
      <c r="C37" s="25"/>
      <c r="D37" s="13" t="inlineStr">
        <is>
          <t>Childcare</t>
        </is>
      </c>
      <c r="E37" s="16" t="str">
        <f>DOLLAR(ABS(ROUNDUP(SUMPRODUCT(SUMIF(Transactions! G2:G18, "Childcare",
          Transactions! C2:C18))/3,2)))</f>
      </c>
    </row>
    <row customHeight="1" ht="24" r="38">
      <c r="A38" s="14" t="inlineStr">
        <is>
          <t>Rental Income</t>
        </is>
      </c>
      <c r="B38" s="17" t="str">
        <f>DOLLAR(ABS(ROUNDUP(SUMPRODUCT(SUMIF(Transactions! G2:G18, "Rental Income",
          Transactions! C2:C18))/3,2)))</f>
      </c>
      <c r="C38" s="25"/>
      <c r="D38" s="14" t="inlineStr">
        <is>
          <t>Private Education</t>
        </is>
      </c>
      <c r="E38" s="17" t="str">
        <f>DOLLAR(ABS(ROUNDUP(SUMPRODUCT(SUMIF(Transactions! G2:G18, "Private Education",
          Transactions! C2:C18))/3,2)))</f>
      </c>
    </row>
    <row customHeight="1" ht="24" r="39">
      <c r="A39" s="13" t="inlineStr">
        <is>
          <t>Superannuation</t>
        </is>
      </c>
      <c r="B39" s="16" t="str">
        <f>DOLLAR(ABS(ROUNDUP(SUMPRODUCT(SUMIF(Transactions! G2:G18, "Superannuation",
          Transactions! C2:C18))/3,2)))</f>
      </c>
      <c r="C39" s="25"/>
      <c r="D39" s="13" t="inlineStr">
        <is>
          <t>Public Education</t>
        </is>
      </c>
      <c r="E39" s="16" t="str">
        <f>DOLLAR(ABS(ROUNDUP(SUMPRODUCT(SUMIF(Transactions! G2:G18, "Public Education",
          Transactions! C2:C18))/3,2)))</f>
      </c>
    </row>
    <row customHeight="1" ht="24" r="40">
      <c r="A40" s="14" t="inlineStr">
        <is>
          <t>Worker Compensation</t>
        </is>
      </c>
      <c r="B40" s="17" t="str">
        <f>DOLLAR(ABS(ROUNDUP(SUMPRODUCT(SUMIF(Transactions! G2:G18, "Worker Compensation",
          Transactions! C2:C18))/3,2)))</f>
      </c>
      <c r="C40" s="25"/>
      <c r="D40" s="14" t="inlineStr">
        <is>
          <t>Tertiary Education</t>
        </is>
      </c>
      <c r="E40" s="17" t="str">
        <f>DOLLAR(ABS(ROUNDUP(SUMPRODUCT(SUMIF(Transactions! G2:G18, "Tertiary Education",
          Transactions! C2:C18))/3,2)))</f>
      </c>
    </row>
    <row customHeight="1" ht="24" r="41">
      <c r="A41" s="28" t="inlineStr">
        <is>
          <t>Total Other Income monthly average</t>
        </is>
      </c>
      <c r="B41" s="29" t="str">
        <f>DOLLAR(ABS(ROUNDUP(SUMPRODUCT(SUMIF(Transactions! G2:G18, {"Annuity","Dividends","Foreign Sourced","Gov. Benefits - Family Allowance","Gov. Benefits - Unemployed Allowance","Interest Income","Other Credits","Other Government Benefits","Other Recurring Income","Rental Income","Superannuation","Worker Compensation"}, Transactions! C2:C18))/3,2)))</f>
      </c>
      <c r="C41" s="25"/>
      <c r="D41" s="26" t="inlineStr">
        <is>
          <t>Insurance</t>
        </is>
      </c>
      <c r="E41" s="27"/>
      <c r="F41" s="0"/>
    </row>
    <row customHeight="1" ht="24" r="42">
      <c r="A42" s="30" t="inlineStr">
        <is>
          <t>Total income monthly average</t>
        </is>
      </c>
      <c r="B42" s="31" t="str">
        <f>DOLLAR(ABS(ROUNDUP(SUMPRODUCT(SUMIF(Transactions! G2:G18, {"Annuity","Dividends","Foreign Sourced","Gov. Benefits - Family Allowance","Gov. Benefits - Unemployed Allowance","Interest Income","Other Credits","Other Government Benefits","Other Recurring Income","Rental Income","Salary","Salary - Other Credits","Superannuation","Worker Compensation"}, Transactions! C2:C18))/3,2)))</f>
      </c>
      <c r="C42" s="25"/>
      <c r="D42" s="14" t="inlineStr">
        <is>
          <t>General Insurance</t>
        </is>
      </c>
      <c r="E42" s="17" t="str">
        <f>DOLLAR(ABS(ROUNDUP(SUMPRODUCT(SUMIF(Transactions! G2:G18, "General Insurance",
          Transactions! C2:C18))/3,2)))</f>
      </c>
    </row>
    <row customHeight="1" ht="24" r="43">
      <c r="A43" s="32" t="inlineStr">
        <is>
          <t>Last 3-month income monthly average</t>
        </is>
      </c>
      <c r="B43" s="33" t="str">
        <f>DOLLAR(ABS(ROUNDUP(SUMPRODUCT(SUMIFS(Transactions! C2:C18, Transactions! G2:G18, {"Annuity","Dividends","Foreign Sourced","Gov. Benefits - Family Allowance","Gov. Benefits - Unemployed Allowance","Interest Income","Other Credits","Other Government Benefits","Other Recurring Income","Rental Income","Salary","Salary - Other Credits","Superannuation","Worker Compensation"}, Transactions! A2:A18, "&gt;=" &amp; DATE(2026, 6, 3)))/3,2)))</f>
      </c>
      <c r="C43" s="25"/>
      <c r="D43" s="13" t="inlineStr">
        <is>
          <t>Other Insurance</t>
        </is>
      </c>
      <c r="E43" s="16" t="str">
        <f>DOLLAR(ABS(ROUNDUP(SUMPRODUCT(SUMIF(Transactions! G2:G18, "Other Insurance",
          Transactions! C2:C18))/3,2)))</f>
      </c>
    </row>
    <row customHeight="1" ht="24" r="44">
      <c r="A44" s="25"/>
      <c r="B44" s="25"/>
      <c r="C44" s="25"/>
      <c r="D44" s="14" t="inlineStr">
        <is>
          <t>Personal Insurance</t>
        </is>
      </c>
      <c r="E44" s="17" t="str">
        <f>DOLLAR(ABS(ROUNDUP(SUMPRODUCT(SUMIF(Transactions! G2:G18, "Personal Insurance",
          Transactions! C2:C18))/3,2)))</f>
      </c>
      <c r="F44" s="0"/>
    </row>
    <row customHeight="1" ht="24" r="45">
      <c r="A45" s="25"/>
      <c r="B45" s="25"/>
      <c r="C45" s="25"/>
      <c r="D45" s="26" t="inlineStr">
        <is>
          <t>Other Expenses</t>
        </is>
      </c>
      <c r="E45" s="27"/>
      <c r="F45" s="0"/>
    </row>
    <row customHeight="1" ht="24" r="46">
      <c r="A46" s="9" t="inlineStr">
        <is>
          <t>Uncategorised Transactions</t>
        </is>
      </c>
      <c r="B46" s="12" t="inlineStr">
        <is>
          <t>Total Monthly Average</t>
        </is>
      </c>
      <c r="C46" s="25"/>
      <c r="D46" s="14" t="inlineStr">
        <is>
          <t>Child and Spousal Maintenance</t>
        </is>
      </c>
      <c r="E46" s="17" t="str">
        <f>DOLLAR(ABS(ROUNDUP(SUMPRODUCT(SUMIF(Transactions! G2:G18, "Child and Spousal Maintenance",
          Transactions! C2:C18))/3,2)))</f>
      </c>
      <c r="F46" s="0"/>
    </row>
    <row customHeight="1" ht="24" r="47">
      <c r="A47" s="14" t="inlineStr">
        <is>
          <t>Uncategorised credits</t>
        </is>
      </c>
      <c r="B47" s="17" t="str">
        <f>DOLLAR(ABS(ROUNDUP(SUMPRODUCT(SUMIFS( Transactions! C2:C18,Transactions! G2:G18, "uncategorised",
          Transactions! C2:C18,"&gt;=0"))/3,2)))</f>
      </c>
      <c r="C47" s="25"/>
      <c r="D47" s="13" t="inlineStr">
        <is>
          <t>Other Discretionary Expenses</t>
        </is>
      </c>
      <c r="E47" s="16" t="str">
        <f>DOLLAR(ABS(ROUNDUP(SUMPRODUCT(SUMIF(Transactions! G2:G18, "Other Discretionary Expenses",
          Transactions! C2:C18))/3,2)))</f>
      </c>
      <c r="F47" s="0"/>
    </row>
    <row customHeight="1" ht="24" r="48">
      <c r="A48" s="34" t="inlineStr">
        <is>
          <t>Uncategorised debits</t>
        </is>
      </c>
      <c r="B48" s="35" t="str">
        <f>DOLLAR(ABS(ROUNDUP(SUMPRODUCT(SUMIFS( Transactions! C2:C18,Transactions! G2:G18, "uncategorised",
          Transactions! C2:C18,"&lt;0"))/3,2)))</f>
      </c>
      <c r="C48" s="25"/>
      <c r="D48" s="30" t="inlineStr">
        <is>
          <t>Total expense monthly average</t>
        </is>
      </c>
      <c r="E48" s="31" t="str">
        <f>DOLLAR(ABS(ROUNDUP(SUMPRODUCT(SUMIF(Transactions! G2:G18, {"Body Corporate and Strata Fees","Child and Spousal Maintenance","Childcare","Clothing and Personal Care","General Insurance","Groceries","Medical and Health","Other Discretionary Expenses","Other Insurance","Personal Insurance","Pet Care","Private Education","Public Education","Recreation and Entertainment","Rent or Board","Residence Running Cost","Telephone, Internet, pay TV and Subscriptions","Tertiary Education","Transport"}, Transactions! C2:C18))/3,2)))</f>
      </c>
      <c r="F48" s="0"/>
    </row>
    <row customHeight="1" ht="24" r="49">
      <c r="A49" s="25"/>
      <c r="B49" s="25"/>
      <c r="C49" s="25"/>
      <c r="D49" s="32" t="inlineStr">
        <is>
          <t>Last 3-month expense monthly average</t>
        </is>
      </c>
      <c r="E49" s="33" t="str">
        <f>DOLLAR(ABS(ROUNDUP(SUMPRODUCT(SUMIFS(Transactions! C2:C18, Transactions! G2:G18, {"Body Corporate and Strata Fees","Child and Spousal Maintenance","Childcare","Clothing and Personal Care","General Insurance","Groceries","Medical and Health","Other Discretionary Expenses","Other Insurance","Personal Insurance","Pet Care","Private Education","Public Education","Recreation and Entertainment","Rent or Board","Residence Running Cost","Telephone, Internet, pay TV and Subscriptions","Tertiary Education","Transport"}, Transactions! A2:A18, "&gt;=" &amp; DATE(2026, 6, 3)))/3,2)))</f>
      </c>
    </row>
    <row r="50">
      <c r="A50" s="0" t="inlineStr">
        <is>
          <t/>
        </is>
      </c>
    </row>
    <row r="51">
      <c r="A51" s="0" t="inlineStr">
        <is>
          <t/>
        </is>
      </c>
    </row>
    <row r="52">
      <c r="A52" s="36" t="inlineStr">
        <is>
          <t>Use this link if you’d like to understand more how we classified your income and expense transactions.</t>
        </is>
      </c>
      <c r="B52" s="36"/>
      <c r="C52" s="36"/>
      <c r="D52" s="36"/>
      <c r="E52" s="36"/>
      <c r="F52" s="36"/>
      <c r="G52" s="36"/>
      <c r="H52" s="36"/>
      <c r="I52" s="36"/>
    </row>
  </sheetData>
  <sheetCalcPr fullCalcOnLoad="1"/>
  <mergeCells count="1">
    <mergeCell ref="A52:I52"/>
  </mergeCells>
  <hyperlinks>
    <hyperlink ref="A52:I52" r:id="rId11"/>
  </hyperlinks>
  <printOptions gridLines="0" headings="0" horizontalCentered="0" verticalCentered="0"/>
  <pageMargins left="0.75" right="0.75" top="1.0" bottom="1.0" header="0.5" footer="0.5"/>
  <pageSetup/>
  <headerFooter/>
  <drawing r:id="rId12"/>
</worksheet>
</file>

<file path=xl/worksheets/sheet4.xml><?xml version="1.0" encoding="utf-8"?>
<worksheet xmlns="http://schemas.openxmlformats.org/spreadsheetml/2006/main" xmlns:r="http://schemas.openxmlformats.org/officeDocument/2006/relationships" xml:space="preserve">
  <sheetPr>
    <pageSetUpPr fitToPage="0"/>
  </sheetPr>
  <dimension ref="A1:L18"/>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47.300000000000004" min="2" max="2" bestFit="1" customWidth="1"/>
    <col width="11.0" min="3" max="3" bestFit="1" customWidth="1"/>
    <col width="12.100000000000001" min="4" max="4" bestFit="1" customWidth="1"/>
    <col width="12.100000000000001" min="5" max="5" bestFit="1" customWidth="1"/>
    <col width="26.400000000000002" min="6" max="6" bestFit="1" customWidth="1"/>
    <col width="34.1" min="7" max="7" bestFit="1" customWidth="1"/>
    <col width="18.700000000000003" min="8" max="8" bestFit="1" customWidth="1"/>
    <col width="25.3" min="9" max="9" bestFit="1" customWidth="1"/>
    <col width="19.8" min="10" max="10" bestFit="1" customWidth="1"/>
    <col width="20.900000000000002" min="11" max="11" bestFit="1" customWidth="1"/>
    <col width="22.0" min="12" max="12" bestFit="1" customWidth="1"/>
  </cols>
  <sheetData>
    <row customHeight="1" ht="24" r="1">
      <c r="A1" s="37" t="inlineStr">
        <is>
          <t>Date</t>
        </is>
      </c>
      <c r="B1" s="37" t="inlineStr">
        <is>
          <t>Transaction</t>
        </is>
      </c>
      <c r="C1" s="37" t="inlineStr">
        <is>
          <t>Amount</t>
        </is>
      </c>
      <c r="D1" s="38" t="inlineStr">
        <is>
          <t>Currency</t>
        </is>
      </c>
      <c r="E1" s="37" t="inlineStr">
        <is>
          <t>Merchant</t>
        </is>
      </c>
      <c r="F1" s="37" t="inlineStr">
        <is>
          <t>Category</t>
        </is>
      </c>
      <c r="G1" s="37" t="inlineStr">
        <is>
          <t>ApplyOnline Category</t>
        </is>
      </c>
      <c r="H1" s="37" t="inlineStr">
        <is>
          <t>Account Number</t>
        </is>
      </c>
      <c r="I1" s="37" t="inlineStr">
        <is>
          <t>Account Name</t>
        </is>
      </c>
      <c r="J1" s="37" t="inlineStr">
        <is>
          <t>Credit or Debit</t>
        </is>
      </c>
      <c r="K1" s="37" t="inlineStr">
        <is>
          <t>Provider</t>
        </is>
      </c>
      <c r="L1" s="37" t="inlineStr">
        <is>
          <t>Transaction Type</t>
        </is>
      </c>
    </row>
    <row customHeight="1" ht="24" r="2">
      <c r="A2" s="39">
        <v>46181.0</v>
      </c>
      <c r="B2" s="23" t="inlineStr">
        <is>
          <t>Salary DFES, 115567</t>
        </is>
      </c>
      <c r="C2" s="24" t="n">
        <v>1325.03</v>
      </c>
      <c r="D2" s="40" t="inlineStr">
        <is>
          <t>AUD</t>
        </is>
      </c>
      <c r="E2" s="23" t="inlineStr">
        <is>
          <t>Unknown</t>
        </is>
      </c>
      <c r="F2" s="23" t="inlineStr">
        <is>
          <t>Salary/Regular Income</t>
        </is>
      </c>
      <c r="G2" s="23" t="inlineStr">
        <is>
          <t>Salary</t>
        </is>
      </c>
      <c r="H2" s="23" t="inlineStr">
        <is>
          <t>XX1997</t>
        </is>
      </c>
      <c r="I2" s="23" t="inlineStr">
        <is>
          <t>ANZ Access Advantage</t>
        </is>
      </c>
      <c r="J2" s="23" t="inlineStr">
        <is>
          <t>credit</t>
        </is>
      </c>
      <c r="K2" s="23" t="inlineStr">
        <is>
          <t>Frollo Mock Bank</t>
        </is>
      </c>
      <c r="L2" s="23" t="inlineStr">
        <is>
          <t>transfer_incoming</t>
        </is>
      </c>
    </row>
    <row customHeight="1" ht="24" r="3">
      <c r="A3" s="41">
        <v>46183.0</v>
      </c>
      <c r="B3" s="21" t="inlineStr">
        <is>
          <t>INTEREST CHARGED            -PROMO RATE</t>
        </is>
      </c>
      <c r="C3" s="22" t="n">
        <v>-9.0</v>
      </c>
      <c r="D3" s="42" t="inlineStr">
        <is>
          <t>AUD</t>
        </is>
      </c>
      <c r="E3" s="21" t="inlineStr">
        <is>
          <t>Unknown</t>
        </is>
      </c>
      <c r="F3" s="21" t="inlineStr">
        <is>
          <t>Other Expenses</t>
        </is>
      </c>
      <c r="G3" s="21" t="inlineStr">
        <is>
          <t>Uncategorised</t>
        </is>
      </c>
      <c r="H3" s="21" t="inlineStr">
        <is>
          <t>XX1986</t>
        </is>
      </c>
      <c r="I3" s="21" t="inlineStr">
        <is>
          <t>Ultimate Awards Card</t>
        </is>
      </c>
      <c r="J3" s="21" t="inlineStr">
        <is>
          <t>debit</t>
        </is>
      </c>
      <c r="K3" s="21" t="inlineStr">
        <is>
          <t>Frollo Mock Bank</t>
        </is>
      </c>
      <c r="L3" s="21" t="inlineStr">
        <is>
          <t>interest_charged</t>
        </is>
      </c>
    </row>
    <row customHeight="1" ht="24" r="4">
      <c r="A4" s="39">
        <v>46188.0</v>
      </c>
      <c r="B4" s="23" t="inlineStr">
        <is>
          <t>Salary DFES, 115567</t>
        </is>
      </c>
      <c r="C4" s="24" t="n">
        <v>1393.06</v>
      </c>
      <c r="D4" s="40" t="inlineStr">
        <is>
          <t>AUD</t>
        </is>
      </c>
      <c r="E4" s="23" t="inlineStr">
        <is>
          <t>Unknown</t>
        </is>
      </c>
      <c r="F4" s="23" t="inlineStr">
        <is>
          <t>Salary/Regular Income</t>
        </is>
      </c>
      <c r="G4" s="23" t="inlineStr">
        <is>
          <t>Salary</t>
        </is>
      </c>
      <c r="H4" s="23" t="inlineStr">
        <is>
          <t>XX1997</t>
        </is>
      </c>
      <c r="I4" s="23" t="inlineStr">
        <is>
          <t>ANZ Access Advantage</t>
        </is>
      </c>
      <c r="J4" s="23" t="inlineStr">
        <is>
          <t>credit</t>
        </is>
      </c>
      <c r="K4" s="23" t="inlineStr">
        <is>
          <t>Frollo Mock Bank</t>
        </is>
      </c>
      <c r="L4" s="23" t="inlineStr">
        <is>
          <t>transfer_incoming</t>
        </is>
      </c>
    </row>
    <row customHeight="1" ht="24" r="5">
      <c r="A5" s="41">
        <v>46195.0</v>
      </c>
      <c r="B5" s="21" t="inlineStr">
        <is>
          <t>Salary DFES, 115567</t>
        </is>
      </c>
      <c r="C5" s="22" t="n">
        <v>1835.99</v>
      </c>
      <c r="D5" s="42" t="inlineStr">
        <is>
          <t>AUD</t>
        </is>
      </c>
      <c r="E5" s="21" t="inlineStr">
        <is>
          <t>Unknown</t>
        </is>
      </c>
      <c r="F5" s="21" t="inlineStr">
        <is>
          <t>Salary/Regular Income</t>
        </is>
      </c>
      <c r="G5" s="21" t="inlineStr">
        <is>
          <t>Salary</t>
        </is>
      </c>
      <c r="H5" s="21" t="inlineStr">
        <is>
          <t>XX1997</t>
        </is>
      </c>
      <c r="I5" s="21" t="inlineStr">
        <is>
          <t>ANZ Access Advantage</t>
        </is>
      </c>
      <c r="J5" s="21" t="inlineStr">
        <is>
          <t>credit</t>
        </is>
      </c>
      <c r="K5" s="21" t="inlineStr">
        <is>
          <t>Frollo Mock Bank</t>
        </is>
      </c>
      <c r="L5" s="21" t="inlineStr">
        <is>
          <t>transfer_incoming</t>
        </is>
      </c>
    </row>
    <row customHeight="1" ht="24" r="6">
      <c r="A6" s="39">
        <v>46196.0</v>
      </c>
      <c r="B6" s="23" t="inlineStr">
        <is>
          <t>CASH ADV INTEREST CHARGE</t>
        </is>
      </c>
      <c r="C6" s="24" t="n">
        <v>-30.0</v>
      </c>
      <c r="D6" s="40" t="inlineStr">
        <is>
          <t>AUD</t>
        </is>
      </c>
      <c r="E6" s="23" t="inlineStr">
        <is>
          <t>Unknown</t>
        </is>
      </c>
      <c r="F6" s="23" t="inlineStr">
        <is>
          <t>Service Charges/Fees</t>
        </is>
      </c>
      <c r="G6" s="23" t="inlineStr">
        <is>
          <t>Uncategorised</t>
        </is>
      </c>
      <c r="H6" s="23" t="inlineStr">
        <is>
          <t>XX1986</t>
        </is>
      </c>
      <c r="I6" s="23" t="inlineStr">
        <is>
          <t>Ultimate Awards Card</t>
        </is>
      </c>
      <c r="J6" s="23" t="inlineStr">
        <is>
          <t>debit</t>
        </is>
      </c>
      <c r="K6" s="23" t="inlineStr">
        <is>
          <t>Frollo Mock Bank</t>
        </is>
      </c>
      <c r="L6" s="23" t="inlineStr">
        <is>
          <t>interest_charged</t>
        </is>
      </c>
    </row>
    <row customHeight="1" ht="24" r="7">
      <c r="A7" s="41">
        <v>46202.0</v>
      </c>
      <c r="B7" s="21" t="inlineStr">
        <is>
          <t>INTEREST - PURCHASES</t>
        </is>
      </c>
      <c r="C7" s="22" t="n">
        <v>-25.0</v>
      </c>
      <c r="D7" s="42" t="inlineStr">
        <is>
          <t>AUD</t>
        </is>
      </c>
      <c r="E7" s="21" t="inlineStr">
        <is>
          <t>Unknown</t>
        </is>
      </c>
      <c r="F7" s="21" t="inlineStr">
        <is>
          <t>Other Expenses</t>
        </is>
      </c>
      <c r="G7" s="21" t="inlineStr">
        <is>
          <t>Uncategorised</t>
        </is>
      </c>
      <c r="H7" s="21" t="inlineStr">
        <is>
          <t>XX1986</t>
        </is>
      </c>
      <c r="I7" s="21" t="inlineStr">
        <is>
          <t>Ultimate Awards Card</t>
        </is>
      </c>
      <c r="J7" s="21" t="inlineStr">
        <is>
          <t>debit</t>
        </is>
      </c>
      <c r="K7" s="21" t="inlineStr">
        <is>
          <t>Frollo Mock Bank</t>
        </is>
      </c>
      <c r="L7" s="21" t="inlineStr">
        <is>
          <t>interest_charged</t>
        </is>
      </c>
    </row>
    <row customHeight="1" ht="24" r="8">
      <c r="A8" s="39">
        <v>46202.0</v>
      </c>
      <c r="B8" s="23" t="inlineStr">
        <is>
          <t>Salary DFES, 115567</t>
        </is>
      </c>
      <c r="C8" s="24" t="n">
        <v>1137.17</v>
      </c>
      <c r="D8" s="40" t="inlineStr">
        <is>
          <t>AUD</t>
        </is>
      </c>
      <c r="E8" s="23" t="inlineStr">
        <is>
          <t>Unknown</t>
        </is>
      </c>
      <c r="F8" s="23" t="inlineStr">
        <is>
          <t>Salary/Regular Income</t>
        </is>
      </c>
      <c r="G8" s="23" t="inlineStr">
        <is>
          <t>Salary</t>
        </is>
      </c>
      <c r="H8" s="23" t="inlineStr">
        <is>
          <t>XX1997</t>
        </is>
      </c>
      <c r="I8" s="23" t="inlineStr">
        <is>
          <t>ANZ Access Advantage</t>
        </is>
      </c>
      <c r="J8" s="23" t="inlineStr">
        <is>
          <t>credit</t>
        </is>
      </c>
      <c r="K8" s="23" t="inlineStr">
        <is>
          <t>Frollo Mock Bank</t>
        </is>
      </c>
      <c r="L8" s="23" t="inlineStr">
        <is>
          <t>transfer_incoming</t>
        </is>
      </c>
    </row>
    <row customHeight="1" ht="24" r="9">
      <c r="A9" s="41">
        <v>46203.0</v>
      </c>
      <c r="B9" s="21" t="inlineStr">
        <is>
          <t>LATE PAYMENT FEE</t>
        </is>
      </c>
      <c r="C9" s="22" t="n">
        <v>-5.0</v>
      </c>
      <c r="D9" s="42" t="inlineStr">
        <is>
          <t>AUD</t>
        </is>
      </c>
      <c r="E9" s="21" t="inlineStr">
        <is>
          <t>Unknown</t>
        </is>
      </c>
      <c r="F9" s="21" t="inlineStr">
        <is>
          <t>Service Charges/Fees</t>
        </is>
      </c>
      <c r="G9" s="21" t="inlineStr">
        <is>
          <t>Uncategorised</t>
        </is>
      </c>
      <c r="H9" s="21" t="inlineStr">
        <is>
          <t>XX1986</t>
        </is>
      </c>
      <c r="I9" s="21" t="inlineStr">
        <is>
          <t>Ultimate Awards Card</t>
        </is>
      </c>
      <c r="J9" s="21" t="inlineStr">
        <is>
          <t>debit</t>
        </is>
      </c>
      <c r="K9" s="21" t="inlineStr">
        <is>
          <t>Frollo Mock Bank</t>
        </is>
      </c>
      <c r="L9" s="21" t="inlineStr">
        <is>
          <t>fee</t>
        </is>
      </c>
    </row>
    <row customHeight="1" ht="24" r="10">
      <c r="A10" s="39">
        <v>46209.0</v>
      </c>
      <c r="B10" s="23" t="inlineStr">
        <is>
          <t>Salary DFES, 115567</t>
        </is>
      </c>
      <c r="C10" s="24" t="n">
        <v>1308.02</v>
      </c>
      <c r="D10" s="40" t="inlineStr">
        <is>
          <t>AUD</t>
        </is>
      </c>
      <c r="E10" s="23" t="inlineStr">
        <is>
          <t>Unknown</t>
        </is>
      </c>
      <c r="F10" s="23" t="inlineStr">
        <is>
          <t>Salary/Regular Income</t>
        </is>
      </c>
      <c r="G10" s="23" t="inlineStr">
        <is>
          <t>Salary</t>
        </is>
      </c>
      <c r="H10" s="23" t="inlineStr">
        <is>
          <t>XX1997</t>
        </is>
      </c>
      <c r="I10" s="23" t="inlineStr">
        <is>
          <t>ANZ Access Advantage</t>
        </is>
      </c>
      <c r="J10" s="23" t="inlineStr">
        <is>
          <t>credit</t>
        </is>
      </c>
      <c r="K10" s="23" t="inlineStr">
        <is>
          <t>Frollo Mock Bank</t>
        </is>
      </c>
      <c r="L10" s="23" t="inlineStr">
        <is>
          <t>transfer_incoming</t>
        </is>
      </c>
    </row>
    <row customHeight="1" ht="24" r="11">
      <c r="A11" s="41">
        <v>46216.0</v>
      </c>
      <c r="B11" s="21" t="inlineStr">
        <is>
          <t>Salary DFES, 115567</t>
        </is>
      </c>
      <c r="C11" s="22" t="n">
        <v>1331.8</v>
      </c>
      <c r="D11" s="42" t="inlineStr">
        <is>
          <t>AUD</t>
        </is>
      </c>
      <c r="E11" s="21" t="inlineStr">
        <is>
          <t>Unknown</t>
        </is>
      </c>
      <c r="F11" s="21" t="inlineStr">
        <is>
          <t>Salary/Regular Income</t>
        </is>
      </c>
      <c r="G11" s="21" t="inlineStr">
        <is>
          <t>Salary</t>
        </is>
      </c>
      <c r="H11" s="21" t="inlineStr">
        <is>
          <t>XX1997</t>
        </is>
      </c>
      <c r="I11" s="21" t="inlineStr">
        <is>
          <t>ANZ Access Advantage</t>
        </is>
      </c>
      <c r="J11" s="21" t="inlineStr">
        <is>
          <t>credit</t>
        </is>
      </c>
      <c r="K11" s="21" t="inlineStr">
        <is>
          <t>Frollo Mock Bank</t>
        </is>
      </c>
      <c r="L11" s="21" t="inlineStr">
        <is>
          <t>transfer_incoming</t>
        </is>
      </c>
    </row>
    <row customHeight="1" ht="24" r="12">
      <c r="A12" s="39">
        <v>46223.0</v>
      </c>
      <c r="B12" s="23" t="inlineStr">
        <is>
          <t>Salary DFES, 115567</t>
        </is>
      </c>
      <c r="C12" s="24" t="n">
        <v>1636.75</v>
      </c>
      <c r="D12" s="40" t="inlineStr">
        <is>
          <t>AUD</t>
        </is>
      </c>
      <c r="E12" s="23" t="inlineStr">
        <is>
          <t>Unknown</t>
        </is>
      </c>
      <c r="F12" s="23" t="inlineStr">
        <is>
          <t>Salary/Regular Income</t>
        </is>
      </c>
      <c r="G12" s="23" t="inlineStr">
        <is>
          <t>Salary</t>
        </is>
      </c>
      <c r="H12" s="23" t="inlineStr">
        <is>
          <t>XX1997</t>
        </is>
      </c>
      <c r="I12" s="23" t="inlineStr">
        <is>
          <t>ANZ Access Advantage</t>
        </is>
      </c>
      <c r="J12" s="23" t="inlineStr">
        <is>
          <t>credit</t>
        </is>
      </c>
      <c r="K12" s="23" t="inlineStr">
        <is>
          <t>Frollo Mock Bank</t>
        </is>
      </c>
      <c r="L12" s="23" t="inlineStr">
        <is>
          <t>transfer_incoming</t>
        </is>
      </c>
    </row>
    <row customHeight="1" ht="24" r="13">
      <c r="A13" s="41">
        <v>46230.0</v>
      </c>
      <c r="B13" s="21" t="inlineStr">
        <is>
          <t>Salary DFES, 115567</t>
        </is>
      </c>
      <c r="C13" s="22" t="n">
        <v>1137.17</v>
      </c>
      <c r="D13" s="42" t="inlineStr">
        <is>
          <t>AUD</t>
        </is>
      </c>
      <c r="E13" s="21" t="inlineStr">
        <is>
          <t>Unknown</t>
        </is>
      </c>
      <c r="F13" s="21" t="inlineStr">
        <is>
          <t>Salary/Regular Income</t>
        </is>
      </c>
      <c r="G13" s="21" t="inlineStr">
        <is>
          <t>Salary</t>
        </is>
      </c>
      <c r="H13" s="21" t="inlineStr">
        <is>
          <t>XX1997</t>
        </is>
      </c>
      <c r="I13" s="21" t="inlineStr">
        <is>
          <t>ANZ Access Advantage</t>
        </is>
      </c>
      <c r="J13" s="21" t="inlineStr">
        <is>
          <t>credit</t>
        </is>
      </c>
      <c r="K13" s="21" t="inlineStr">
        <is>
          <t>Frollo Mock Bank</t>
        </is>
      </c>
      <c r="L13" s="21" t="inlineStr">
        <is>
          <t>transfer_incoming</t>
        </is>
      </c>
    </row>
    <row customHeight="1" ht="24" r="14">
      <c r="A14" s="39">
        <v>46237.0</v>
      </c>
      <c r="B14" s="23" t="inlineStr">
        <is>
          <t>Salary DFES, 115567</t>
        </is>
      </c>
      <c r="C14" s="24" t="n">
        <v>1137.17</v>
      </c>
      <c r="D14" s="40" t="inlineStr">
        <is>
          <t>AUD</t>
        </is>
      </c>
      <c r="E14" s="23" t="inlineStr">
        <is>
          <t>Unknown</t>
        </is>
      </c>
      <c r="F14" s="23" t="inlineStr">
        <is>
          <t>Salary/Regular Income</t>
        </is>
      </c>
      <c r="G14" s="23" t="inlineStr">
        <is>
          <t>Salary</t>
        </is>
      </c>
      <c r="H14" s="23" t="inlineStr">
        <is>
          <t>XX1997</t>
        </is>
      </c>
      <c r="I14" s="23" t="inlineStr">
        <is>
          <t>ANZ Access Advantage</t>
        </is>
      </c>
      <c r="J14" s="23" t="inlineStr">
        <is>
          <t>credit</t>
        </is>
      </c>
      <c r="K14" s="23" t="inlineStr">
        <is>
          <t>Frollo Mock Bank</t>
        </is>
      </c>
      <c r="L14" s="23" t="inlineStr">
        <is>
          <t>transfer_incoming</t>
        </is>
      </c>
    </row>
    <row customHeight="1" ht="24" r="15">
      <c r="A15" s="41">
        <v>46239.0</v>
      </c>
      <c r="B15" s="21" t="inlineStr">
        <is>
          <t>AFTERPAY MELBOURNE</t>
        </is>
      </c>
      <c r="C15" s="22" t="n">
        <v>-49.5</v>
      </c>
      <c r="D15" s="42" t="inlineStr">
        <is>
          <t>AUD</t>
        </is>
      </c>
      <c r="E15" s="21" t="inlineStr">
        <is>
          <t>Afterpay</t>
        </is>
      </c>
      <c r="F15" s="21" t="inlineStr">
        <is>
          <t>Buy Now Pay Later</t>
        </is>
      </c>
      <c r="G15" s="21" t="inlineStr">
        <is>
          <t>Other Discretionary Expenses</t>
        </is>
      </c>
      <c r="H15" s="21" t="inlineStr">
        <is>
          <t>XX4566</t>
        </is>
      </c>
      <c r="I15" s="21" t="inlineStr">
        <is>
          <t>ANZ Access Advantage</t>
        </is>
      </c>
      <c r="J15" s="21" t="inlineStr">
        <is>
          <t>debit</t>
        </is>
      </c>
      <c r="K15" s="21" t="inlineStr">
        <is>
          <t>Frollo Mock Bank</t>
        </is>
      </c>
      <c r="L15" s="21" t="inlineStr">
        <is>
          <t>other</t>
        </is>
      </c>
    </row>
    <row customHeight="1" ht="24" r="16">
      <c r="A16" s="39">
        <v>46244.0</v>
      </c>
      <c r="B16" s="23" t="inlineStr">
        <is>
          <t>Salary DFES, 115567</t>
        </is>
      </c>
      <c r="C16" s="24" t="n">
        <v>1137.17</v>
      </c>
      <c r="D16" s="40" t="inlineStr">
        <is>
          <t>AUD</t>
        </is>
      </c>
      <c r="E16" s="23" t="inlineStr">
        <is>
          <t>Unknown</t>
        </is>
      </c>
      <c r="F16" s="23" t="inlineStr">
        <is>
          <t>Salary/Regular Income</t>
        </is>
      </c>
      <c r="G16" s="23" t="inlineStr">
        <is>
          <t>Salary</t>
        </is>
      </c>
      <c r="H16" s="23" t="inlineStr">
        <is>
          <t>XX1997</t>
        </is>
      </c>
      <c r="I16" s="23" t="inlineStr">
        <is>
          <t>ANZ Access Advantage</t>
        </is>
      </c>
      <c r="J16" s="23" t="inlineStr">
        <is>
          <t>credit</t>
        </is>
      </c>
      <c r="K16" s="23" t="inlineStr">
        <is>
          <t>Frollo Mock Bank</t>
        </is>
      </c>
      <c r="L16" s="23" t="inlineStr">
        <is>
          <t>transfer_incoming</t>
        </is>
      </c>
    </row>
    <row customHeight="1" ht="24" r="17">
      <c r="A17" s="41">
        <v>46251.0</v>
      </c>
      <c r="B17" s="21" t="inlineStr">
        <is>
          <t>Salary DFES, 115567</t>
        </is>
      </c>
      <c r="C17" s="22" t="n">
        <v>1137.17</v>
      </c>
      <c r="D17" s="42" t="inlineStr">
        <is>
          <t>AUD</t>
        </is>
      </c>
      <c r="E17" s="21" t="inlineStr">
        <is>
          <t>Unknown</t>
        </is>
      </c>
      <c r="F17" s="21" t="inlineStr">
        <is>
          <t>Salary/Regular Income</t>
        </is>
      </c>
      <c r="G17" s="21" t="inlineStr">
        <is>
          <t>Salary</t>
        </is>
      </c>
      <c r="H17" s="21" t="inlineStr">
        <is>
          <t>XX1997</t>
        </is>
      </c>
      <c r="I17" s="21" t="inlineStr">
        <is>
          <t>ANZ Access Advantage</t>
        </is>
      </c>
      <c r="J17" s="21" t="inlineStr">
        <is>
          <t>credit</t>
        </is>
      </c>
      <c r="K17" s="21" t="inlineStr">
        <is>
          <t>Frollo Mock Bank</t>
        </is>
      </c>
      <c r="L17" s="21" t="inlineStr">
        <is>
          <t>transfer_incoming</t>
        </is>
      </c>
    </row>
    <row customHeight="1" ht="24" r="18">
      <c r="A18" s="39">
        <v>46267.0</v>
      </c>
      <c r="B18" s="23" t="inlineStr">
        <is>
          <t>KLARNA                   SYDNEY       NS</t>
        </is>
      </c>
      <c r="C18" s="24" t="n">
        <v>-76.78</v>
      </c>
      <c r="D18" s="40" t="inlineStr">
        <is>
          <t>AUD</t>
        </is>
      </c>
      <c r="E18" s="23" t="inlineStr">
        <is>
          <t>Klarna</t>
        </is>
      </c>
      <c r="F18" s="23" t="inlineStr">
        <is>
          <t>Buy Now Pay Later</t>
        </is>
      </c>
      <c r="G18" s="23" t="inlineStr">
        <is>
          <t>Other Discretionary Expenses</t>
        </is>
      </c>
      <c r="H18" s="23" t="inlineStr">
        <is>
          <t>XX4566</t>
        </is>
      </c>
      <c r="I18" s="23" t="inlineStr">
        <is>
          <t>ANZ Access Advantage</t>
        </is>
      </c>
      <c r="J18" s="23" t="inlineStr">
        <is>
          <t>debit</t>
        </is>
      </c>
      <c r="K18" s="23" t="inlineStr">
        <is>
          <t>Frollo Mock Bank</t>
        </is>
      </c>
      <c r="L18" s="23" t="inlineStr">
        <is>
          <t>other</t>
        </is>
      </c>
    </row>
  </sheetData>
  <sheetCalcPr fullCalcOnLoad="1"/>
  <autoFilter ref="A1:L18"/>
  <dataValidations count="36">
    <dataValidation sqref="G2:G2"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3:G3"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4:G4"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5:G5"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6:G6"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7:G7"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8:G8"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9:G9"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0:G10"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1:G11"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2:G12"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3:G13"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4:G14"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5:G15"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6:G16"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7:G17"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8:G18"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G19:G19" promptTitle="" prompt="Choose the value from the dropdown" errorTitle="" error="Please use the dropdown selector to choose the value" showErrorMessage="1" allowBlank="1" showInputMessage="1" showDropDown="0" type="list" errorStyle="stop">
      <formula1>'Do Not Use Workings'! A1:AH1</formula1>
    </dataValidation>
    <dataValidation sqref="F2:F2"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3:F3"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4:F4"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5:F5"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6:F6"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7:F7"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8:F8"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9:F9"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0:F10"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1:F11"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2:F12"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3:F13"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4:F14"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5:F15"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6:F16"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7:F17"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8:F18"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 sqref="F19:F19" promptTitle="" prompt="Choose the value from the dropdown" errorTitle="" error="Please use the dropdown selector to choose the value" showErrorMessage="1" allowBlank="1" showInputMessage="1" showDropDown="0" type="list" errorStyle="stop">
      <formula1>'Do Not Use Workings'! A6:CH6</formula1>
    </dataValidation>
  </dataValidations>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2026-09-03T06:33:47Z</dcterms:created>
  <cp:revision>0</cp:revision>
</cp:coreProperties>
</file>