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defaultThemeVersion="202300"/>
  <mc:AlternateContent xmlns:mc="http://schemas.openxmlformats.org/markup-compatibility/2006">
    <mc:Choice Requires="x15">
      <x15ac:absPath xmlns:x15ac="http://schemas.microsoft.com/office/spreadsheetml/2010/11/ac" url="/Users/josiee/Desktop/Bank Statement Design + Samples/"/>
    </mc:Choice>
  </mc:AlternateContent>
  <xr:revisionPtr revIDLastSave="0" documentId="8_{5F5F05CA-7818-DB48-9680-6911524F8FF8}" xr6:coauthVersionLast="47" xr6:coauthVersionMax="47" xr10:uidLastSave="{00000000-0000-0000-0000-000000000000}"/>
  <bookViews>
    <workbookView xWindow="20340" yWindow="500" windowWidth="36020" windowHeight="19720" tabRatio="800" activeTab="3" xr2:uid="{00000000-000D-0000-FFFF-FFFF00000000}"/>
  </bookViews>
  <sheets>
    <sheet name="Dashboard" sheetId="1" r:id="rId1"/>
    <sheet name="Do Not Use Workings" sheetId="2" state="hidden" r:id="rId2"/>
    <sheet name="ApplyOnline Categories" sheetId="3" r:id="rId3"/>
    <sheet name="Transactions" sheetId="4" r:id="rId4"/>
  </sheets>
  <definedNames>
    <definedName name="_xlnm._FilterDatabase" localSheetId="3" hidden="1">Transactions!$A$1:$L$543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9" i="3" l="1"/>
  <c r="E48" i="3"/>
  <c r="B48" i="3"/>
  <c r="E47" i="3"/>
  <c r="B47" i="3"/>
  <c r="E46" i="3"/>
  <c r="E44" i="3"/>
  <c r="E43" i="3"/>
  <c r="B43" i="3"/>
  <c r="E42" i="3"/>
  <c r="B42" i="3"/>
  <c r="B41" i="3"/>
  <c r="E40" i="3"/>
  <c r="B40" i="3"/>
  <c r="E39" i="3"/>
  <c r="B39" i="3"/>
  <c r="E38" i="3"/>
  <c r="B38" i="3"/>
  <c r="E37" i="3"/>
  <c r="B37" i="3"/>
  <c r="B36" i="3"/>
  <c r="E35" i="3"/>
  <c r="B35" i="3"/>
  <c r="E34" i="3"/>
  <c r="B34" i="3"/>
  <c r="E33" i="3"/>
  <c r="B33" i="3"/>
  <c r="B32" i="3"/>
  <c r="E31" i="3"/>
  <c r="B31" i="3"/>
  <c r="E30" i="3"/>
  <c r="B30" i="3"/>
  <c r="E29" i="3"/>
  <c r="B29" i="3"/>
  <c r="E28" i="3"/>
  <c r="E27" i="3"/>
  <c r="B27" i="3"/>
  <c r="E26" i="3"/>
  <c r="B26" i="3"/>
  <c r="E25" i="3"/>
  <c r="B25" i="3"/>
  <c r="M5" i="2"/>
  <c r="L5" i="2"/>
  <c r="K5" i="2"/>
  <c r="J5" i="2"/>
  <c r="I5" i="2"/>
  <c r="H5" i="2"/>
  <c r="G5" i="2"/>
  <c r="F5" i="2"/>
  <c r="E5" i="2"/>
  <c r="D5" i="2"/>
  <c r="C5" i="2"/>
  <c r="B5" i="2"/>
  <c r="A5" i="2"/>
  <c r="M4" i="2"/>
  <c r="L4" i="2"/>
  <c r="K4" i="2"/>
  <c r="J4" i="2"/>
  <c r="I4" i="2"/>
  <c r="H4" i="2"/>
  <c r="G4" i="2"/>
  <c r="F4" i="2"/>
  <c r="E4" i="2"/>
  <c r="D4" i="2"/>
  <c r="C4" i="2"/>
  <c r="B4" i="2"/>
  <c r="A4" i="2"/>
</calcChain>
</file>

<file path=xl/sharedStrings.xml><?xml version="1.0" encoding="utf-8"?>
<sst xmlns="http://schemas.openxmlformats.org/spreadsheetml/2006/main" count="5732" uniqueCount="628">
  <si>
    <t/>
  </si>
  <si>
    <t>Financial Passport</t>
  </si>
  <si>
    <t>Created: 02 Oct 2024</t>
  </si>
  <si>
    <t>Report period: 02 Oct 2023 to 02 Oct 2024</t>
  </si>
  <si>
    <t>Penny White</t>
  </si>
  <si>
    <t>Here are the accounts you have linked through the security of Consumer Data Right standards.</t>
  </si>
  <si>
    <t>Financial Institution</t>
  </si>
  <si>
    <t>Account Number</t>
  </si>
  <si>
    <t>Account Name</t>
  </si>
  <si>
    <t>Available Balance</t>
  </si>
  <si>
    <t>Current Balance</t>
  </si>
  <si>
    <t>Frollo Mock Bank</t>
  </si>
  <si>
    <t>XXX223</t>
  </si>
  <si>
    <t>ANZ Access Advantage</t>
  </si>
  <si>
    <t>-$1,600.00</t>
  </si>
  <si>
    <t>XXX260</t>
  </si>
  <si>
    <t>Extra Variable Home Loan</t>
  </si>
  <si>
    <t>$0.00</t>
  </si>
  <si>
    <t>-$320,255.43</t>
  </si>
  <si>
    <t>XXX257</t>
  </si>
  <si>
    <t>Personal Car Loan</t>
  </si>
  <si>
    <t>-$4,422.94</t>
  </si>
  <si>
    <t>XXX623</t>
  </si>
  <si>
    <t>Smart Access</t>
  </si>
  <si>
    <t>$3,602.30</t>
  </si>
  <si>
    <t>XX1986</t>
  </si>
  <si>
    <t>Ultimate Awards Card</t>
  </si>
  <si>
    <t>$11,505.06</t>
  </si>
  <si>
    <t>-$3,494.94</t>
  </si>
  <si>
    <t>Annuity</t>
  </si>
  <si>
    <t>Body Corporate and Strata Fees</t>
  </si>
  <si>
    <t>Child and Spousal Maintenance</t>
  </si>
  <si>
    <t>Childcare</t>
  </si>
  <si>
    <t>Clothing and Personal Care</t>
  </si>
  <si>
    <t>Dividends</t>
  </si>
  <si>
    <t>Foreign Sourced</t>
  </si>
  <si>
    <t>General Insurance</t>
  </si>
  <si>
    <t>Gov. Benefits - Family Allowance</t>
  </si>
  <si>
    <t>Gov. Benefits - Unemployed Allowance</t>
  </si>
  <si>
    <t>Groceries</t>
  </si>
  <si>
    <t>Interest Income</t>
  </si>
  <si>
    <t>Medical and Health</t>
  </si>
  <si>
    <t>Other Discretionary Expenses</t>
  </si>
  <si>
    <t>Other Government Benefits</t>
  </si>
  <si>
    <t>Other Income</t>
  </si>
  <si>
    <t>Other Insurance</t>
  </si>
  <si>
    <t>Other Recurring Income</t>
  </si>
  <si>
    <t>Personal Insurance</t>
  </si>
  <si>
    <t>Pet Care</t>
  </si>
  <si>
    <t>Private Education</t>
  </si>
  <si>
    <t>Public Education</t>
  </si>
  <si>
    <t>Recreation and Entertainment</t>
  </si>
  <si>
    <t>Rent or Board</t>
  </si>
  <si>
    <t>Rental Income</t>
  </si>
  <si>
    <t>Residence Running Cost</t>
  </si>
  <si>
    <t>Salary</t>
  </si>
  <si>
    <t>Salary - Other Credits</t>
  </si>
  <si>
    <t>Superannuation</t>
  </si>
  <si>
    <t>Telephone, Internet, pay TV and Subscriptions</t>
  </si>
  <si>
    <t>Tertiary Education</t>
  </si>
  <si>
    <t>Transport</t>
  </si>
  <si>
    <t>Uncategorised</t>
  </si>
  <si>
    <t>Worker Compensation</t>
  </si>
  <si>
    <t>ATM/Cash Withdrawals</t>
  </si>
  <si>
    <t>Advertising</t>
  </si>
  <si>
    <t>Alcohol &amp; Liquor</t>
  </si>
  <si>
    <t>Automotive</t>
  </si>
  <si>
    <t>Automotive/Fuel</t>
  </si>
  <si>
    <t>Bars &amp; Pubs</t>
  </si>
  <si>
    <t>Bonus</t>
  </si>
  <si>
    <t>Business Miscellaneous</t>
  </si>
  <si>
    <t>Buy Now Pay Later</t>
  </si>
  <si>
    <t>Cable/Satellite/Telecom</t>
  </si>
  <si>
    <t>Cafes &amp; Coffee</t>
  </si>
  <si>
    <t>Charitable Giving</t>
  </si>
  <si>
    <t>Cheques</t>
  </si>
  <si>
    <t>Child/Dependent Expenses</t>
  </si>
  <si>
    <t>Clothing/Shoes</t>
  </si>
  <si>
    <t>Commission</t>
  </si>
  <si>
    <t>Credit Card Payments</t>
  </si>
  <si>
    <t>Deposits</t>
  </si>
  <si>
    <t>Education</t>
  </si>
  <si>
    <t>Electronics</t>
  </si>
  <si>
    <t>Entertainment/Recreation</t>
  </si>
  <si>
    <t>Expense Reimbursement</t>
  </si>
  <si>
    <t>Furniture &amp; Homeware</t>
  </si>
  <si>
    <t>Gambling &amp; Lotteries</t>
  </si>
  <si>
    <t>Gasoline/Fuel</t>
  </si>
  <si>
    <t>General Merchandise</t>
  </si>
  <si>
    <t>Gifts</t>
  </si>
  <si>
    <t>Government Assistance</t>
  </si>
  <si>
    <t>Government Benefits</t>
  </si>
  <si>
    <t>Gyms &amp; Fitness</t>
  </si>
  <si>
    <t>Healthcare/Medical</t>
  </si>
  <si>
    <t>Hobbies</t>
  </si>
  <si>
    <t>Home Improvement</t>
  </si>
  <si>
    <t>Home Renovation &amp; Maintenance</t>
  </si>
  <si>
    <t>Insurance</t>
  </si>
  <si>
    <t>Investment/Retirement Income</t>
  </si>
  <si>
    <t>Land Tax &amp; Strata Fees</t>
  </si>
  <si>
    <t>Loans</t>
  </si>
  <si>
    <t>Mortgage</t>
  </si>
  <si>
    <t>Notes</t>
  </si>
  <si>
    <t>Office Expenses</t>
  </si>
  <si>
    <t>Office Maintenance</t>
  </si>
  <si>
    <t>Other Bills</t>
  </si>
  <si>
    <t>Other Expenses</t>
  </si>
  <si>
    <t>Overtime</t>
  </si>
  <si>
    <t>Pay On Demand</t>
  </si>
  <si>
    <t>Personal/Family</t>
  </si>
  <si>
    <t>Pets/Pet Care</t>
  </si>
  <si>
    <t>Postage/Shipping</t>
  </si>
  <si>
    <t>Printing</t>
  </si>
  <si>
    <t>Public Transport</t>
  </si>
  <si>
    <t>Refunds/Adjustments</t>
  </si>
  <si>
    <t>Rent</t>
  </si>
  <si>
    <t>Rent paid</t>
  </si>
  <si>
    <t>Rental income</t>
  </si>
  <si>
    <t>Restaurants</t>
  </si>
  <si>
    <t>Retirement Contributions</t>
  </si>
  <si>
    <t>Retirement Income</t>
  </si>
  <si>
    <t>Rewards</t>
  </si>
  <si>
    <t>Round Up</t>
  </si>
  <si>
    <t>Salary/Regular Income</t>
  </si>
  <si>
    <t>Sales</t>
  </si>
  <si>
    <t>Sales/Services Income</t>
  </si>
  <si>
    <t>Savings</t>
  </si>
  <si>
    <t>Securities Trades</t>
  </si>
  <si>
    <t>Self employed income</t>
  </si>
  <si>
    <t>Service Charges/Fees</t>
  </si>
  <si>
    <t>Services</t>
  </si>
  <si>
    <t>Services/Supplies</t>
  </si>
  <si>
    <t>Subscriptions/Renewals</t>
  </si>
  <si>
    <t>Takeaway &amp; Snacks</t>
  </si>
  <si>
    <t>Taxes</t>
  </si>
  <si>
    <t>Taxi &amp; Rideshare</t>
  </si>
  <si>
    <t>Telephone Services</t>
  </si>
  <si>
    <t>Transfer Between Accounts</t>
  </si>
  <si>
    <t>Transfer In</t>
  </si>
  <si>
    <t>Transfer Out</t>
  </si>
  <si>
    <t>Travel</t>
  </si>
  <si>
    <t>Travel/Holidays</t>
  </si>
  <si>
    <t>Utilities</t>
  </si>
  <si>
    <t>Wages Paid</t>
  </si>
  <si>
    <t>Work allowance</t>
  </si>
  <si>
    <t>ApplyOnline Income Category</t>
  </si>
  <si>
    <t>Total Monthly Average</t>
  </si>
  <si>
    <t>ApplyOnline Expense Category</t>
  </si>
  <si>
    <t>Employment Income</t>
  </si>
  <si>
    <t>Household</t>
  </si>
  <si>
    <t>Total Employment Income monthly average</t>
  </si>
  <si>
    <t>Housing</t>
  </si>
  <si>
    <t>Total Other Income monthly average</t>
  </si>
  <si>
    <t>Total income monthly average</t>
  </si>
  <si>
    <t>Last 3-month income monthly average</t>
  </si>
  <si>
    <t>Uncategorised Transactions</t>
  </si>
  <si>
    <t>Uncategorised credits</t>
  </si>
  <si>
    <t>Uncategorised debits</t>
  </si>
  <si>
    <t>Total expense monthly average</t>
  </si>
  <si>
    <t>Last 3-month expense monthly average</t>
  </si>
  <si>
    <t>Use this link if you’d like to understand more how we classified your income and expense transactions.</t>
  </si>
  <si>
    <t>Date</t>
  </si>
  <si>
    <t>Transaction</t>
  </si>
  <si>
    <t>Amount</t>
  </si>
  <si>
    <t>Currency</t>
  </si>
  <si>
    <t>Merchant</t>
  </si>
  <si>
    <t>Category</t>
  </si>
  <si>
    <t>ApplyOnline Category</t>
  </si>
  <si>
    <t>Credit or Debit</t>
  </si>
  <si>
    <t>Provider</t>
  </si>
  <si>
    <t>Transaction Type</t>
  </si>
  <si>
    <t>COSTCO WHOLESALE AUSTR EPPING AUS</t>
  </si>
  <si>
    <t>AUD</t>
  </si>
  <si>
    <t>Costco</t>
  </si>
  <si>
    <t>debit</t>
  </si>
  <si>
    <t>payment</t>
  </si>
  <si>
    <t>Direct Debit 142619 TPG Internet, DL9R1QINHWU-049NHJ</t>
  </si>
  <si>
    <t>Tpg</t>
  </si>
  <si>
    <t>1219074 BPAY TO HUME C OUNCIL RATES AU</t>
  </si>
  <si>
    <t>Unknown</t>
  </si>
  <si>
    <t>COSTCO FUEL EPPING EPPING AUS</t>
  </si>
  <si>
    <t>Costco Fuel</t>
  </si>
  <si>
    <t>CARE PARK PTY LTD MELBOURNE AUS</t>
  </si>
  <si>
    <t>Care Park</t>
  </si>
  <si>
    <t>PAY/SALARY FROM QANTAS AIRWAYS L XX1997</t>
  </si>
  <si>
    <t>credit</t>
  </si>
  <si>
    <t>ENERGYAUSTRALIA PTY LT MELBOURNE AUS</t>
  </si>
  <si>
    <t>EnergyAustralia</t>
  </si>
  <si>
    <t>Direct Debit 342120 Raiz Maint Fee, 0d5a7e379850e11965</t>
  </si>
  <si>
    <t>Raiz Invest</t>
  </si>
  <si>
    <t>AMAZON AU SYDNEY SOUT AUS</t>
  </si>
  <si>
    <t>Amazon</t>
  </si>
  <si>
    <t>nab cards            CommBank app BPAY 1008, xxxx xxxx xxxx 3859 NAB CC payment</t>
  </si>
  <si>
    <t>Nab Cards</t>
  </si>
  <si>
    <t>IKEA PTY LTD TEMPE AUS</t>
  </si>
  <si>
    <t>Ikea</t>
  </si>
  <si>
    <t>COLES 7611 GYMPIE AUS</t>
  </si>
  <si>
    <t>Coles</t>
  </si>
  <si>
    <t>NSW RENTAL BOND PARRAMATTA  AUS, Card xx5807, Value date: 07/10/2021</t>
  </si>
  <si>
    <t>UBER   *EATS Sydney AU AUS, Card xx5807, Value date: 08/10/2021</t>
  </si>
  <si>
    <t>Ubereats</t>
  </si>
  <si>
    <t>TARGET ONLINE 03 AUS</t>
  </si>
  <si>
    <t>Target</t>
  </si>
  <si>
    <t>COSTCO ONLINE SHOPPING LIDCOMBE AUS</t>
  </si>
  <si>
    <t>UBER   *TRIP Sydney AU AUS, Card xx5807, Value date: 16/10/2021</t>
  </si>
  <si>
    <t>Uber</t>
  </si>
  <si>
    <t>UBER   *TRIP Sydney AU AUS, Card xx5807, Value date: 17/10/2021</t>
  </si>
  <si>
    <t>Direct Debit 000793 BUPA AUSTRALIA, 4460xxxxxx04000</t>
  </si>
  <si>
    <t>Bupa</t>
  </si>
  <si>
    <t>UBER* PENDING SYDNEY NS AUS, Card xx5807, Value date: 22/10/2021</t>
  </si>
  <si>
    <t>ALDI STORES - CRAIGIEB GYMPIE AUS</t>
  </si>
  <si>
    <t>ALDI</t>
  </si>
  <si>
    <t>UBER* TRIP SYDNEY NS AUS, Card xx5807, Value date: 22/10/2021</t>
  </si>
  <si>
    <t>WOOLWORTHS      3063 GYMPIE AUS</t>
  </si>
  <si>
    <t>Woolworths</t>
  </si>
  <si>
    <t>Direct Debit 494894 OPTUS BILLING, 62308084326</t>
  </si>
  <si>
    <t>Optus</t>
  </si>
  <si>
    <t>Wdl ATM CBA ATM  BONDI JUNCTN D NSW 212404   AUS</t>
  </si>
  <si>
    <t>Direct Debit 342120 Raiz Maint Fee, e3dccb90bba334a26e</t>
  </si>
  <si>
    <t>DAN MURPHY'S    3080 BROADMEADOW AUS</t>
  </si>
  <si>
    <t>Dan Murphy's</t>
  </si>
  <si>
    <t>HONG FU PTY LTD BORONIA AUS</t>
  </si>
  <si>
    <t>Hong Fuu Pty Ltd</t>
  </si>
  <si>
    <t>CALTEX GYMPIE GYMPIE AUS</t>
  </si>
  <si>
    <t>Caltex</t>
  </si>
  <si>
    <t>Direct Credit 012721 ATO, ATOxxxxxxxxxxx3324</t>
  </si>
  <si>
    <t>UBER   *EATS Sydney AU AUS, Card xx5807, Value date: 05/11/2021</t>
  </si>
  <si>
    <t>BP LT RIV GB 4117 LITTLE RIVE AUS</t>
  </si>
  <si>
    <t>BP</t>
  </si>
  <si>
    <t>Direct Credit 301500 Parkhound, 0PH7059484EN211108</t>
  </si>
  <si>
    <t>UBER   *TRIP Sydney AU AUS, Card xx5807, Value date: 14/11/2021</t>
  </si>
  <si>
    <t>UBER   *TRIP Sydney AU AUS, Card xx5807, Value date: 11/11/2021</t>
  </si>
  <si>
    <t>UBER   *TRIP Sydney AUS</t>
  </si>
  <si>
    <t>POINT PARKING PTY LTD PARKVILLE AUS</t>
  </si>
  <si>
    <t>Point Parking</t>
  </si>
  <si>
    <t>Melbourne Airport Melbourne A AUS</t>
  </si>
  <si>
    <t>Melbourne Airport</t>
  </si>
  <si>
    <t>Direct Debit 000793 BUPA AUSTRALIA, 4460xxxxxx05000</t>
  </si>
  <si>
    <t>SJ CAFE AND RESTAURANT   BONDI JUNCTIOAU, Card xx5807</t>
  </si>
  <si>
    <t>UBER   *TRIP Sydney AU AUS, Card xx5807, Value date: 19/11/2021</t>
  </si>
  <si>
    <t>UBER* TRIP SYDNEY AUS</t>
  </si>
  <si>
    <t>VANILLABEAN CAFE ACTON AUS</t>
  </si>
  <si>
    <t>The Vanilla Bean Cafe</t>
  </si>
  <si>
    <t>PAVILION NORTHBOURNE DICKSON AUS</t>
  </si>
  <si>
    <t>UBER   *TRIP Sydney AU AUS, Card xx5807, Value date: 24/11/2021</t>
  </si>
  <si>
    <t>FOODWORKS HOMESTEAD ROXBURGH PA AUS</t>
  </si>
  <si>
    <t>Foodworks</t>
  </si>
  <si>
    <t>UBER   *TRIP Sydney AU AUS, Card xx5807, Value date: 25/11/2021</t>
  </si>
  <si>
    <t>BP EXP THE TULLA 1684 MELBOURNE A AUS</t>
  </si>
  <si>
    <t>7710991 BPAY TO HUME C OUNCIL RATES AU</t>
  </si>
  <si>
    <t>MYER  EASTLAND RINGWOOD AUS</t>
  </si>
  <si>
    <t>Myer</t>
  </si>
  <si>
    <t>Direct Debit 119218 VODAFONE, T4,1EF853,16</t>
  </si>
  <si>
    <t>Vodafone</t>
  </si>
  <si>
    <t>Direct Debit 342120 Raiz Maint Fee, a1480b0418b5894bfd</t>
  </si>
  <si>
    <t>BUNNINGS 755000 GYMPIE AUS</t>
  </si>
  <si>
    <t>Bunnings</t>
  </si>
  <si>
    <t>ELGIN ST CAR PARK CARLTON AUS</t>
  </si>
  <si>
    <t>Elgin Street Car Park</t>
  </si>
  <si>
    <t>ALDI STORES - EPPING EPPING AUS</t>
  </si>
  <si>
    <t>UBER   *TRIP Sydney AU AUS, Card xx5807, Value date: 10/12/2021</t>
  </si>
  <si>
    <t>AMAZON MKTPLC AU SYDNEY SOUT AUS</t>
  </si>
  <si>
    <t>Care Park Melbourne AUS</t>
  </si>
  <si>
    <t>Adidas Australia Mulgrave AUS</t>
  </si>
  <si>
    <t>Adidas</t>
  </si>
  <si>
    <t>Direct Debit 000793 BUPA AUSTRALIA, 4460xxxxxx06000</t>
  </si>
  <si>
    <t>Daiso Highpoint Maribyrnong AUS</t>
  </si>
  <si>
    <t>Daiso</t>
  </si>
  <si>
    <t>Repayment/Payment</t>
  </si>
  <si>
    <t>Interest charged</t>
  </si>
  <si>
    <t>interest_charged</t>
  </si>
  <si>
    <t>CHEMIST GYMPIE GYMPIE AUS</t>
  </si>
  <si>
    <t>WOOLWORTHS      3809 GREENVALE AUS</t>
  </si>
  <si>
    <t>BIG W           0361 GYMPIE AUS</t>
  </si>
  <si>
    <t>BIG W</t>
  </si>
  <si>
    <t>Direct Debit 398218 Alinta Energy, 103054953</t>
  </si>
  <si>
    <t>Alinta Energy</t>
  </si>
  <si>
    <t>RUSSIAN TIDBITS CARNEGIE AUS</t>
  </si>
  <si>
    <t>Russian Tidbits</t>
  </si>
  <si>
    <t>DOMAINE CHANDON AUST COLDSTREAM AUS</t>
  </si>
  <si>
    <t>Domaine Chandon</t>
  </si>
  <si>
    <t>EASTLINK RINGWOOD AUS</t>
  </si>
  <si>
    <t>Eastlink</t>
  </si>
  <si>
    <t>Direct Debit 119218 VODAFONE, T4,1F5213,25</t>
  </si>
  <si>
    <t>OPENPAY ST KILDA [Eff Date: 05 JAN 24]</t>
  </si>
  <si>
    <t>Openpay</t>
  </si>
  <si>
    <t>other</t>
  </si>
  <si>
    <t>0848225 BPAY TO Yarra Valley Water AU</t>
  </si>
  <si>
    <t>Yarra Valley Water</t>
  </si>
  <si>
    <t>AFTERPAY MELBOURNE</t>
  </si>
  <si>
    <t>Afterpay</t>
  </si>
  <si>
    <t>Direct Debit 342120 Raiz Maint Fee, d47be1d1df1d5a4ba6</t>
  </si>
  <si>
    <t>Uniqlo Australia Pty L Melbourne AUS</t>
  </si>
  <si>
    <t>Uniqlo</t>
  </si>
  <si>
    <t>Amazon Australia Servi MELBOURNE AUS</t>
  </si>
  <si>
    <t>POST GYMPIE POSCR GYMPIE AUS</t>
  </si>
  <si>
    <t>Australia Post</t>
  </si>
  <si>
    <t>WOOLWORTHS      2696 SPRING HILL AUS</t>
  </si>
  <si>
    <t>Meriton A MELBOURNE MELBOURNE Ci AUS</t>
  </si>
  <si>
    <t>Marketcart UQ St Lucia AUS</t>
  </si>
  <si>
    <t>Marketcart</t>
  </si>
  <si>
    <t>Direct Debit 000793 BUPA AUSTRALIA, 4460xxxxxx07000</t>
  </si>
  <si>
    <t>UBER   *TRIP Sydney AU AUS, Card xx5807, Value date: 23/01/2022</t>
  </si>
  <si>
    <t>COLES 7843 MICKLEHAM AUS</t>
  </si>
  <si>
    <t>PENDING - QANTAS AIRWAYS LIMITED      MASCOT      AU</t>
  </si>
  <si>
    <t>Qantas Airways</t>
  </si>
  <si>
    <t>Direct Credit 601262 Payoneer Austral, xxxxxxxxxxx6365</t>
  </si>
  <si>
    <t>QANTAS FREQUENT FLYER MASCOT AUS</t>
  </si>
  <si>
    <t>Qantas</t>
  </si>
  <si>
    <t>Direct Debit 119218 VODAFONE, T4,1FA69E,18</t>
  </si>
  <si>
    <t>Direct Credit 601262 Payoneer Austral, xxxxxxxxxxx2451</t>
  </si>
  <si>
    <t>ALDI STORES - ROXBURGH ROXBURGH PA AUS</t>
  </si>
  <si>
    <t>AMPOL GYMPIE GYMPIE AUS</t>
  </si>
  <si>
    <t>Ampol</t>
  </si>
  <si>
    <t>Direct Debit 342120 Raiz Maint Fee, 670ed8b83b0873267e</t>
  </si>
  <si>
    <t>ZHI CHENG PTY LTD CLAYTON SOU AUS</t>
  </si>
  <si>
    <t>PENDING - UBER   *TRIP                Sydney      AU</t>
  </si>
  <si>
    <t>Direct Debit 398218 Alinta Energy, 103054952</t>
  </si>
  <si>
    <t>INTEREST PAID</t>
  </si>
  <si>
    <t>Direct Debit 000793 BUPA AUSTRALIA, 4460xxxxxx08000</t>
  </si>
  <si>
    <t>Direct Debit 119218 VODAFONE, T4,200242,1A</t>
  </si>
  <si>
    <t>Direct Debit 342120 Raiz Maint Fee, 367bec3222a40c45a5</t>
  </si>
  <si>
    <t>Direct Debit 000793 BUPA AUSTRALIA, 4460xxxxxx09000</t>
  </si>
  <si>
    <t>HUMM BNPL - Visa Purchase - Receipt 1X9723In ADELAIDE Date 22 Mar 2022 Card 4X2267xxxxxx8522</t>
  </si>
  <si>
    <t>Humm</t>
  </si>
  <si>
    <t>Afterpay afterpay.co AUS</t>
  </si>
  <si>
    <t>Direct Debit 119218 VODAFONE, T4,20659E,2C</t>
  </si>
  <si>
    <t>nab cards            CommBank app BPAY 1008, xxxx xxxx xxxx 3859 NAB payment</t>
  </si>
  <si>
    <t>ZIPMONEY PXXXXXXX14 - Visa Purchase - Receipt 1X7365In SYDNEY Date 06 Feb 2023 Card 4X2211xxxxxx6550</t>
  </si>
  <si>
    <t>Zipmoney</t>
  </si>
  <si>
    <t>Direct Debit 342120 Raiz Maint Fee, d47a3952bb4639e577</t>
  </si>
  <si>
    <t>Myhealth Bondi Juncti Bondi Junctio NS AUS, Card xx7674, Value date: 11/04/2022</t>
  </si>
  <si>
    <t>Myhealth</t>
  </si>
  <si>
    <t>Family Allowance AUS GOV FAMILIES 841BXXXXXXXXX1115A</t>
  </si>
  <si>
    <t>Direct Debit 000793 BUPA AUSTRALIA, 4460xxxxxx10000</t>
  </si>
  <si>
    <t>OPENPAY - Visa Purchase - Receipt 1X6439In ST KILDA Date 27 Apr 2022 Card 4X2263xxxxxx4472</t>
  </si>
  <si>
    <t>LOAN ACCOUNT FEE</t>
  </si>
  <si>
    <t>OPENPAY ST KILDA [Eff Date: 28 Apr 2024]</t>
  </si>
  <si>
    <t>DEPOSIT DIVIDEND EDV DIV 001255442665</t>
  </si>
  <si>
    <t>LOAN PAYMENT</t>
  </si>
  <si>
    <t>ZIPMONEY PXXXXXXX44 - Visa Purchase - Receipt 1X9424In SYDNEY Date 05 May 2022 Card 4X2287xxxxxx2245</t>
  </si>
  <si>
    <t>Direct Debit 119218 VODAFONE, T4,20C7A4,31</t>
  </si>
  <si>
    <t>Direct Debit 342120 Raiz Maint Fee, 44cced6ff37205d9e8</t>
  </si>
  <si>
    <t>Direct Credit 002221 MCARE BENEFITS, 307058727 AYWQ</t>
  </si>
  <si>
    <t>Direct Debit 398218 Alinta Energy, 103054xxxxxx0510</t>
  </si>
  <si>
    <t>CASH DEPOSIT, CBA ATM  BONDI JUNCTN A NSW 212401   AUS</t>
  </si>
  <si>
    <t>nab cards            CommBank app BPAY 1008, xxxx xxxx xxxx 3859 Repayment</t>
  </si>
  <si>
    <t>Direct Debit 000793 BUPA AUSTRALIA, 4460xxxxxx11000</t>
  </si>
  <si>
    <t>Direct Credit 301500 Parkhound, 0PH7059428EN220514</t>
  </si>
  <si>
    <t>DEPOSIT DIVIDEND TLS FNL DIV 001282122103</t>
  </si>
  <si>
    <t>AUS GOV FAMILIES 841B8410402101757A  Receipt 120526</t>
  </si>
  <si>
    <t>MEDIPHYSIO PTY LTD BONDI JUNCTIO NS AUS, Card xx7674, Value date: 25/05/2022</t>
  </si>
  <si>
    <t>THE LIGHT BRIGADE WOOLLAHRA NS AUS, Card xx7674, Value date: 24/05/2022</t>
  </si>
  <si>
    <t>The Light Brigade</t>
  </si>
  <si>
    <t>TRANSPORTFORNSW TAP SYDNEY  AUS, Card xx7674, Value date: 25/05/2022</t>
  </si>
  <si>
    <t>Transport for NSW</t>
  </si>
  <si>
    <t>INTEREST CHARGED</t>
  </si>
  <si>
    <t>OVERDRAWN FEE 30-MAY-2024</t>
  </si>
  <si>
    <t>fee</t>
  </si>
  <si>
    <t>SQ *SEA NAILS BONDI P Bondi Junctio AU AUS, Card xx7674, Value date: 28/05/2022</t>
  </si>
  <si>
    <t>HOTEL GREENWOOD PTY LI NORTH SYDNEY  AUS, Card xx7674, Value date: 27/05/2022</t>
  </si>
  <si>
    <t>Hotel Greenwood</t>
  </si>
  <si>
    <t>HARRIS FARM MARKETSQPS BONDI JUNCTIO  AUS, Card xx7674, Value date: 25/05/2022</t>
  </si>
  <si>
    <t>Harris Farm Markets</t>
  </si>
  <si>
    <t>COLES 0853 BONDI JCT AU AUS, Card xx7674, Value date: 25/05/2022</t>
  </si>
  <si>
    <t>UBER   *EATS Sydney AU AUS, Card xx7674, Value date: 28/05/2022</t>
  </si>
  <si>
    <t>Direct Credit 002221 MCARE BENEFITS, 317058749 AYWQ</t>
  </si>
  <si>
    <t>TRANSPORTFORNSW TAP SYDNEY  AUS, Card xx7674, Value date: 28/05/2022</t>
  </si>
  <si>
    <t>Overdraw Fee, For exceeding available funds on 30 May</t>
  </si>
  <si>
    <t>Sonoma Cafe Waterloo Waterloo NS AUS, Card xx7674, Value date: 27/05/2022</t>
  </si>
  <si>
    <t>Sonoma Cafe</t>
  </si>
  <si>
    <t>YUVI ANDREW PL POTTS POINT NS AUS, Card xx7674, Value date: 28/05/2022</t>
  </si>
  <si>
    <t>Yuvi Andrew</t>
  </si>
  <si>
    <t>LASER CLINICS AUSTRA BONDI JUNCTIO  AUS, Card xx7674, Value date: 30/05/2022</t>
  </si>
  <si>
    <t>Laser Clinics</t>
  </si>
  <si>
    <t>Direct Debit 119218 VODAFONE, T4,211F5D,10</t>
  </si>
  <si>
    <t>International Transaction Fee, Value date: 28/05/2022</t>
  </si>
  <si>
    <t>TRANSPORTFORNSW TAP SYDNEY  AUS, Card xx7674, Value date: 30/05/2022</t>
  </si>
  <si>
    <t>LIFENVISION PTY LTD BONDI JUNCTIO NS AUS, Card xx7674, Value date: 28/05/2022</t>
  </si>
  <si>
    <t>Lifenvision Pty Ltd</t>
  </si>
  <si>
    <t>TRANSPORTFORNSW TAP SYDNEY  AUS, Card xx7674, Value date: 29/05/2022</t>
  </si>
  <si>
    <t>DD DISHONOUR FEE</t>
  </si>
  <si>
    <t>transfer_outgoing</t>
  </si>
  <si>
    <t>BRILLIANCE &amp; MORE PT ELIZABETH BAY NS AUS, Card xx7674, Value date: 29/05/2022</t>
  </si>
  <si>
    <t>HARRIS FARM MARKETSQPS BONDI JUNCTIO  AUS, Card xx7674, Value date: 29/05/2022</t>
  </si>
  <si>
    <t>BONDI JUNCTION STORE P BONDI JUNCTIO  AUS, Card xx7674, Value date: 31/05/2022</t>
  </si>
  <si>
    <t>Bondi Junction Cosmopolitan</t>
  </si>
  <si>
    <t>NDIS VIC PAYMENT002201334099 NVIC</t>
  </si>
  <si>
    <t>TRANSPORTFORNSW TAP SYDNEY  AUS, Card xx7674, Value date: 01/06/2022</t>
  </si>
  <si>
    <t>COLES 0853 BONDI JCT AU AUS, Card xx7674, Value date: 01/06/2022</t>
  </si>
  <si>
    <t>SJ CAFE AND RESTAURANT BONDI JUNCTIO  AUS, Card xx7674, Value date: 02/06/2022</t>
  </si>
  <si>
    <t>HARRIS FARM MARKETSQPS BONDI JUNCTIO  AUS, Card xx7674, Value date: 01/06/2022</t>
  </si>
  <si>
    <t>Direct Debit 342120 Raiz Maint Fee, 897b86814cd80c7080</t>
  </si>
  <si>
    <t>MYER  BONDI BONDI JUNCTIO NS AUS, Card xx7674, Value date: 04/06/2022</t>
  </si>
  <si>
    <t>BANANA BLOSSOM BONDI BONDI JUNCTIO NS AUS, Card xx7674, Value date: 03/06/2022</t>
  </si>
  <si>
    <t>Banana Blossom</t>
  </si>
  <si>
    <t>V/CELLARS 3551 BONDI JCT AU AUS, Card xx7674, Value date: 05/06/2022</t>
  </si>
  <si>
    <t>Vintage Cellars</t>
  </si>
  <si>
    <t>-THE-ICONIC-727000000 SYDNEY NS AUS, Card xx7674, Value date: 02/06/2022</t>
  </si>
  <si>
    <t>The Iconic</t>
  </si>
  <si>
    <t>Spotify Sydney AU AUS, Card xx7674, Value date: 03/06/2022</t>
  </si>
  <si>
    <t>Spotify</t>
  </si>
  <si>
    <t>SMP*Flybridge Cafe Darling Point AU AUS, Card xx7674, Value date: 05/06/2022</t>
  </si>
  <si>
    <t>HARRIS FARM MARKETSQPS BONDI JUNCTIO  AUS, Card xx7674, Value date: 04/06/2022</t>
  </si>
  <si>
    <t>DAVID JONES LIMITED      BONDI JUNCTIOAU, Card xx7674</t>
  </si>
  <si>
    <t>David Jones</t>
  </si>
  <si>
    <t>Seed Heritage AU Melbourne AU AUS, Card xx7674, Value date: 04/06/2022</t>
  </si>
  <si>
    <t>Seed Heritage</t>
  </si>
  <si>
    <t>TRANSPORTFORNSW TAP SYDNEY  AUS, Card xx7674, Value date: 04/06/2022</t>
  </si>
  <si>
    <t>MEANDU *ENDEAVOUR TAP Surry Hills AU AUS, Card xx7674, Value date: 03/06/2022</t>
  </si>
  <si>
    <t>Meandu</t>
  </si>
  <si>
    <t>HARRIS FARM MARKETSQPS BONDI JUNCTIO  AUS, Card xx7674, Value date: 06/06/2022</t>
  </si>
  <si>
    <t>ZipPay P323160184        zip.co       AUS</t>
  </si>
  <si>
    <t>Zippay</t>
  </si>
  <si>
    <t>GLORY DAYS COFFEE North Sydney NS AUS, Card xx7674, Value date: 07/06/2022</t>
  </si>
  <si>
    <t>Glory Days Coffee</t>
  </si>
  <si>
    <t>SHEIKE &amp; CO PTY LTD BONDI JUNCTIO  AUS, Card xx7674, Value date: 04/06/2022</t>
  </si>
  <si>
    <t>Sheike</t>
  </si>
  <si>
    <t>COLES 0853 BONDI JCT AU AUS, Card xx7674, Value date: 05/06/2022</t>
  </si>
  <si>
    <t>TRANSPORTFORNSW TAP SYDNEY  AUS, Card xx7674, Value date: 05/06/2022</t>
  </si>
  <si>
    <t>UBER   *TRIP Sydney AU AUS, Card xx7674, Value date: 04/06/2022</t>
  </si>
  <si>
    <t>UBER   *TRIP Sydney AU AUS, Card xx7674, Value date: 05/06/2022</t>
  </si>
  <si>
    <t>TRANSPORTFORNSW TAP SYDNEY  AUS, Card xx7674, Value date: 06/06/2022</t>
  </si>
  <si>
    <t>HARRIS FARM MARKETS BONDI JUNCTIO  AUS, Card xx7674, Value date: 05/06/2022</t>
  </si>
  <si>
    <t>Myer Pty Ltd DOCKLANDS VI AUS, Card xx7674, Value date: 05/06/2022</t>
  </si>
  <si>
    <t>Sonoma Cafe Waterloo Waterloo NS AUS, Card xx7674, Value date: 07/06/2022</t>
  </si>
  <si>
    <t>WAIVE: DISHONOUR FEE</t>
  </si>
  <si>
    <t>WOOLWORTHS      1557 BONDI JCTN AU AUS, Card xx7674, Value date: 06/06/2022</t>
  </si>
  <si>
    <t>TRANSPORTFORNSW TAP SYDNEY  AUS, Card xx7674, Value date: 08/06/2022</t>
  </si>
  <si>
    <t>CASH ADVANCE FEE</t>
  </si>
  <si>
    <t>DISHONOUR FEE</t>
  </si>
  <si>
    <t>GreenhouseAsianSalads North Sydney NS AUS, Card xx7674, Value date: 07/06/2022</t>
  </si>
  <si>
    <t>Greenhouse Asian Salads</t>
  </si>
  <si>
    <t>TRANSPORTFORNSW TAP SYDNEY  AUS, Card xx7674, Value date: 09/06/2022</t>
  </si>
  <si>
    <t>A &amp; C Maz Pty Ltd North Sydney NS AUS, Card xx7674, Value date: 08/06/2022</t>
  </si>
  <si>
    <t>Bacina Bar</t>
  </si>
  <si>
    <t>Mezi Bondi Beach Bondi Beach NS AUS, Card xx7674, Value date: 11/06/2022</t>
  </si>
  <si>
    <t>Return UBER   *EATS Sydney AU AUS, Card xx7674, Value date: 12/06/2022</t>
  </si>
  <si>
    <t>TRANSPORTFORNSW TAP SYDNEY  AUS, Card xx7674, Value date: 11/06/2022</t>
  </si>
  <si>
    <t>CHARING CROSS HOTEL WAVERLEY AU AUS, Card xx7674, Value date: 12/06/2022</t>
  </si>
  <si>
    <t>Charing Cross Hotel</t>
  </si>
  <si>
    <t>Cali Press Alexandria NS AUS, Card xx7674, Value date: 11/06/2022</t>
  </si>
  <si>
    <t>Cali Press</t>
  </si>
  <si>
    <t>TRANSPORTFORNSW TAP SYDNEY  AUS, Card xx7674, Value date: 14/06/2022</t>
  </si>
  <si>
    <t>SQ *SEA NAILS BONDI P Bondi Junctio AU AUS, Card xx7674, Value date: 12/06/2022</t>
  </si>
  <si>
    <t>POLYMATH GROUP PTY L BONDI JUNCTIO NS AUS, Card xx7674, Value date: 12/06/2022</t>
  </si>
  <si>
    <t>Polymath Group</t>
  </si>
  <si>
    <t>Big Poppa's Darlinghurst NS AUS, Card xx7674, Value date: 10/06/2022</t>
  </si>
  <si>
    <t>Big Poppa's</t>
  </si>
  <si>
    <t>UBER   *EATS Sydney AU AUS, Card xx7674, Value date: 12/06/2022</t>
  </si>
  <si>
    <t>UBER   *EATS Sydney AU AUS, Card xx7674, Value date: 11/06/2022</t>
  </si>
  <si>
    <t>Family Allowance AUS GOV FAMILIES 841BXXXXXXXXX1115B</t>
  </si>
  <si>
    <t>LASER CLINICS AUSTRALI ST LEONARDS AU AUS, Card xx7674, Value date: 12/06/2022</t>
  </si>
  <si>
    <t>PITA POCKET BAKERY PTY BONDI JUNCTIO  AUS, Card xx7674, Value date: 12/06/2022</t>
  </si>
  <si>
    <t>Pita Pocket</t>
  </si>
  <si>
    <t>Direct Credit 434165 NAB Cards, CN474260733</t>
  </si>
  <si>
    <t>LAZY FROG BRONTE  AUS, Card xx7674, Value date: 13/06/2022</t>
  </si>
  <si>
    <t>COLES 0853 BONDI JCT AU AUS, Card xx7674, Value date: 14/06/2022</t>
  </si>
  <si>
    <t>Direct Debit 000793 BUPA AUSTRALIA, 4460xxxxxx12000</t>
  </si>
  <si>
    <t>DidiChuxing DIDI MOBIL Sydney AU AUS, Card xx7674, Value date: 17/06/2022</t>
  </si>
  <si>
    <t>Didi</t>
  </si>
  <si>
    <t>THE CORNER HOUSE Bondi NS AUS, Card xx7674, Value date: 16/06/2022</t>
  </si>
  <si>
    <t>The Corner House</t>
  </si>
  <si>
    <t>HARRIS FARM MARKETSQPS BONDI JUNCTIO  AUS, Card xx7674, Value date: 14/06/2022</t>
  </si>
  <si>
    <t>Overdraft reference fee for 21JUN24</t>
  </si>
  <si>
    <t>OVERDRAWN FEE</t>
  </si>
  <si>
    <t>HOTEL GREENWOOD PTY LI NORTH SYDNEY  AUS, Card xx7674, Value date: 16/06/2022</t>
  </si>
  <si>
    <t>TRANSPORTFORNSW TAP SYDNEY  AUS, Card xx7674, Value date: 16/06/2022</t>
  </si>
  <si>
    <t>CAFE BIKINI BONDI BEACH  AUS, Card xx7674, Value date: 15/06/2022</t>
  </si>
  <si>
    <t>Cafe Bikini</t>
  </si>
  <si>
    <t>TRANSPORTFORNSW TAP SYDNEY  AUS, Card xx7674, Value date: 17/06/2022</t>
  </si>
  <si>
    <t>Sonoma Cafe Waterloo Waterloo NS AUS, Card xx7674, Value date: 16/06/2022</t>
  </si>
  <si>
    <t>COLES 0853 BONDI JCT AU AUS, Card xx7674, Value date: 17/06/2022</t>
  </si>
  <si>
    <t>International Transaction Fee, Value date: 17/06/2022</t>
  </si>
  <si>
    <t>SQ *SEA NAILS BONDI P Bondi Junctio AU AUS, Card xx7674, Value date: 17/06/2022</t>
  </si>
  <si>
    <t>Heinemann Duty Free Mascot NS AUS, Card xx7674, Value date: 17/06/2022</t>
  </si>
  <si>
    <t>Heinemann Duty Free</t>
  </si>
  <si>
    <t>Think Sydney Mascot NS AUS, Card xx7674, Value date: 17/06/2022</t>
  </si>
  <si>
    <t>Think Sydney</t>
  </si>
  <si>
    <t>Sumo Salad Mascot NS AUS, Card xx7674, Value date: 17/06/2022</t>
  </si>
  <si>
    <t>Sumo salad</t>
  </si>
  <si>
    <t>WH SMITH SINGAPORE SINGAPORE SG SGP, Card xx7674 SGD 3.90, Value date: 17/06/2022</t>
  </si>
  <si>
    <t>Return -THE-ICONIC-727000000 SYDNEY NS AUS, Card xx7674, Value date: 21/06/2022</t>
  </si>
  <si>
    <t>APPLE.COM/BILL SYDNEY AU AUS, Card xx7674, Value date: 22/06/2022</t>
  </si>
  <si>
    <t>Apple</t>
  </si>
  <si>
    <t>Direct Debit 398218 Alinta Energy, 103054xxxxxx0627</t>
  </si>
  <si>
    <t>OVERDRAWN FEE 02-JULY-2024</t>
  </si>
  <si>
    <t>CASH ADVANCE FEE-OTHER</t>
  </si>
  <si>
    <t>Direct Debit 119218 VODAFONE, M4-217C08031</t>
  </si>
  <si>
    <t>Direct Debit 342120 Raiz Maint Fee, b3afdc0c9c79ee6379</t>
  </si>
  <si>
    <t>NDIS VIC PAYMENT002201334614 NVIC</t>
  </si>
  <si>
    <t>Spotify P1C53130BA Sydney AU AUS, Card xx7674, Value date: 02/07/2022</t>
  </si>
  <si>
    <t>01 - DE DISHONOUR, FEE</t>
  </si>
  <si>
    <t>transfer_incoming</t>
  </si>
  <si>
    <t>International Transaction Fee, Value date: 08/07/2022</t>
  </si>
  <si>
    <t>TFL TRAVEL CH TFL.GOV.UK/CP  GBR, Card xx7674 GBP 2.60, Value date: 09/07/2022</t>
  </si>
  <si>
    <t>Transport for London</t>
  </si>
  <si>
    <t>Direct Debit 382220 ELIXR HEALTHCLUB, 110131139</t>
  </si>
  <si>
    <t>Direct Credit 438734 USM EVENTS, SMHHM22Q4R436</t>
  </si>
  <si>
    <t>Direct Debit 000793 BUPA AUSTRALIA, 4460xxxxxx13000</t>
  </si>
  <si>
    <t>HARRIS FARM MARKETSQPS BONDI JUNCTIO  AUS, Card xx7674, Value date: 19/07/2022</t>
  </si>
  <si>
    <t>COLES 0853 BONDI JCT AU AUS, Card xx7674, Value date: 19/07/2022</t>
  </si>
  <si>
    <t>Overdraft reference fee for 19JUL24</t>
  </si>
  <si>
    <t>DidiChuxing DIDI MOBIL Sydney AU AUS, Card xx7674, Value date: 18/07/2022</t>
  </si>
  <si>
    <t>DEPOSIT DIVIDEND RESMED DIVIDEND SPT02/00924351</t>
  </si>
  <si>
    <t>Direct Credit 001248 CTRLINK YTH ALL, 7E1Jxxxxxxxxx9160H</t>
  </si>
  <si>
    <t>TRANSPORTFORNSW TAP SYDNEY  AUS, Card xx7674, Value date: 22/07/2022</t>
  </si>
  <si>
    <t>PAYMENT DISHONOUR FEE</t>
  </si>
  <si>
    <t>TRANSPORTFORNSW TAP SYDNEY  AUS, Card xx7674, Value date: 23/07/2022</t>
  </si>
  <si>
    <t>A &amp; C Maz Pty Ltd North Sydney NS AUS, Card xx7674, Value date: 21/07/2022</t>
  </si>
  <si>
    <t>FIREHOUSE HOTEL NORTH SYDNEY  AUS, Card xx7674, Value date: 21/07/2022</t>
  </si>
  <si>
    <t>Firehouse Hotel</t>
  </si>
  <si>
    <t>COLES 0853 BONDI JCT AU AUS, Card xx7674, Value date: 23/07/2022</t>
  </si>
  <si>
    <t>APPLE.COM/BILL SYDNEY NS AUS, Card xx7674, Value date: 22/07/2022</t>
  </si>
  <si>
    <t>IMA SUSHI BONDI JUNCTIO NS AUS, Card xx7674, Value date: 22/07/2022</t>
  </si>
  <si>
    <t>Ima Sushi</t>
  </si>
  <si>
    <t>Wdl ATM CBA ATM  BONDI JUNCTN E NSW 212405   AUS</t>
  </si>
  <si>
    <t>WOOLWORTHS      1557 BONDI JCTN AU AUS, Card xx7674, Value date: 23/07/2022</t>
  </si>
  <si>
    <t>AMAZON MARKETPLACE AU SYDNEY SOUTH NS AUS, Card xx7674, Value date: 24/07/2022</t>
  </si>
  <si>
    <t>Amazon Marketplace</t>
  </si>
  <si>
    <t>PLINEPH BONDI JUNCTIO BONDI JUNCTIO  AUS, Card xx7674, Value date: 24/07/2022</t>
  </si>
  <si>
    <t>Priceline Pharmacy</t>
  </si>
  <si>
    <t>CHARING CROSS HOTEL WAVERLEY AU AUS, Card xx7674, Value date: 24/07/2022</t>
  </si>
  <si>
    <t>TRANSPORTFORNSW TAP SYDNEY  AUS, Card xx7674, Value date: 27/07/2022</t>
  </si>
  <si>
    <t>TRANSPORTFORNSW TAP SYDNEY  AUS, Card xx7674, Value date: 29/07/2022</t>
  </si>
  <si>
    <t>Overdraft Usage Fee</t>
  </si>
  <si>
    <t>COLES 0853 BONDI JCT AU AUS, Card xx7674, Value date: 27/07/2022</t>
  </si>
  <si>
    <t>Direct Credit 002221 MCARE BENEFITS, 362058672 AYWQ</t>
  </si>
  <si>
    <t>WOOLWORTHS      1557 BONDI JCTN AUS</t>
  </si>
  <si>
    <t>HARRIS FARM MARKETSQPS BONDI JUNCT AUS</t>
  </si>
  <si>
    <t>IMA SUSHI BONDI JUNCT AUS</t>
  </si>
  <si>
    <t>MEDIPHYSIO PTY LTD BONDI JUNCTIO NS AUS, Card xx7674, Value date: 27/07/2022</t>
  </si>
  <si>
    <t>A &amp; C Maz Pty Ltd North Sydney NS AUS, Card xx7674, Value date: 28/07/2022</t>
  </si>
  <si>
    <t>OVERDRAWN FEE 01-AUGUST-2024</t>
  </si>
  <si>
    <t>HUMM BNPL - Visa Purchase - Receipt 1X3253In ADELAIDE Date 01 Aug 2022 Card 4X2267xxxxxx7422</t>
  </si>
  <si>
    <t>Direct Debit 119218 Vodafone Aus, T4,21d42f,24</t>
  </si>
  <si>
    <t>Shady Pines Saloon Darlinghurs AUS</t>
  </si>
  <si>
    <t>Shady Pines Saloon</t>
  </si>
  <si>
    <t>THE COOK AND BAKER BONDI JUNCT AUS</t>
  </si>
  <si>
    <t>The Cook And Baker</t>
  </si>
  <si>
    <t>HOTEL GREENWOOD PTY LI NORTH SYDNEY  AUS, Card xx7674, Value date: 28/07/2022</t>
  </si>
  <si>
    <t>THAIAIRW SYDNEY AUS</t>
  </si>
  <si>
    <t>Thai Airways</t>
  </si>
  <si>
    <t>Locale Bronte Bronte AUS</t>
  </si>
  <si>
    <t>Locale Bronte</t>
  </si>
  <si>
    <t>COLES 0853 BONDI JCT AUS</t>
  </si>
  <si>
    <t>TRANSPORTFORNSW TAP SYDNEY AUS</t>
  </si>
  <si>
    <t>The Precinct Bondi Junct AUS</t>
  </si>
  <si>
    <t>The Precinct</t>
  </si>
  <si>
    <t>Spotify P1CE623E57 Sydney AUS</t>
  </si>
  <si>
    <t>A &amp; C Maz Pty Ltd North Sydne AUS</t>
  </si>
  <si>
    <t>GreenhouseAsianSalads North Sydne AUS</t>
  </si>
  <si>
    <t>Cali Press North Syd North Sydne AUS</t>
  </si>
  <si>
    <t>Direct Debit 342120 Raiz Maint Fee, cbf6f4fd5a2ad75109</t>
  </si>
  <si>
    <t>MCDONALDS BONDI JUNC BONDI JUNCT AUS</t>
  </si>
  <si>
    <t>McDonald's</t>
  </si>
  <si>
    <t>NDIS VIC PAYMENT002201337059 NVIC</t>
  </si>
  <si>
    <t>RITA'S FARM PRODUCE KEMPS CREEK AUS</t>
  </si>
  <si>
    <t>Ritas Farm Produce</t>
  </si>
  <si>
    <t>Harry's Bondi Bondi Beach AUS</t>
  </si>
  <si>
    <t>Harry's Bondi</t>
  </si>
  <si>
    <t>ARIEL BOOKSELLERS DARLINGHURS AUS</t>
  </si>
  <si>
    <t>Ariel Booksellers</t>
  </si>
  <si>
    <t>MAYFARM FLOWERS PTY MOORE PARK AUS</t>
  </si>
  <si>
    <t>Mayfarm Flowers</t>
  </si>
  <si>
    <t>OPUS DESIGN PTY LTD PADDINGTON AUS</t>
  </si>
  <si>
    <t>Opus Design</t>
  </si>
  <si>
    <t>WESTPAC CARDS        CommBank app BPAY 5181, xxxx xxxx xxxx 2897 Westpac repayment</t>
  </si>
  <si>
    <t>Westpac Cards</t>
  </si>
  <si>
    <t>Royal Hotel Bondi Bondi AUS</t>
  </si>
  <si>
    <t>Royal Hotel Bondi</t>
  </si>
  <si>
    <t>Tickets-Learn to pickl MCMAHONS PO AUS</t>
  </si>
  <si>
    <t>Tickets.com</t>
  </si>
  <si>
    <t>CASH ADVANCE INTEREST</t>
  </si>
  <si>
    <t>HOTEL GREENWOOD PTY LI NORTH SYDNE AUS</t>
  </si>
  <si>
    <t>Ezra Restaurant Potts Point AUS</t>
  </si>
  <si>
    <t>Ezra</t>
  </si>
  <si>
    <t>TERRY WHITE CHEMMART BONDI JUNCT AUS</t>
  </si>
  <si>
    <t>Terry White Chemmart</t>
  </si>
  <si>
    <t>Big Poppa's Darlinghurs AUS</t>
  </si>
  <si>
    <t>NELSON ROAD TUCK SHOP BONDI JUNCT AUS</t>
  </si>
  <si>
    <t>Nelson Road Tuck Shop</t>
  </si>
  <si>
    <t>TICKETEK PTY LTD WEB SYDNEY AUS</t>
  </si>
  <si>
    <t>Ticketek</t>
  </si>
  <si>
    <t>Wine Library Woollahra AUS</t>
  </si>
  <si>
    <t>Wine Library</t>
  </si>
  <si>
    <t>MEDIPHYSIO PTY LTD BONDI JUNCT AUS</t>
  </si>
  <si>
    <t>BUPA HI P T PHI MELBOURNE AUS</t>
  </si>
  <si>
    <t>Luxe Cafe Bondi Junct AUS</t>
  </si>
  <si>
    <t>Luxe Cafe</t>
  </si>
  <si>
    <t>V/CELLARS 3551 BONDI JCT AUS</t>
  </si>
  <si>
    <t>CREDITCARD PLUS INSURANCE</t>
  </si>
  <si>
    <t>SUSHI JUNCTION BONDI BONDI JUNCT AUS</t>
  </si>
  <si>
    <t>Sushi Junction</t>
  </si>
  <si>
    <t>KMART 1372 BONDI JCT AUS</t>
  </si>
  <si>
    <t>Kmart</t>
  </si>
  <si>
    <t>Ivy - MuMu Sydney AUS</t>
  </si>
  <si>
    <t>Ivy Sydney</t>
  </si>
  <si>
    <t>Direct Credit 002221 MCARE BENEFITS, 376065403 AYWQ</t>
  </si>
  <si>
    <t>GM CABS PTY LTD MASCOT AUS</t>
  </si>
  <si>
    <t>GM CABS</t>
  </si>
  <si>
    <t>JV &amp; SO OPERATIONS P POTTS POINT AUS</t>
  </si>
  <si>
    <t>BWS LIQUOR      1399 POTTS POINT AUS</t>
  </si>
  <si>
    <t>Bws</t>
  </si>
  <si>
    <t>HUMM BNPL                ADELAIDE     SA</t>
  </si>
  <si>
    <t>ExtrasReward NESPRESSO AUSTRALIA BT  AU</t>
  </si>
  <si>
    <t>WW METRO        8385 BONDI AUS</t>
  </si>
  <si>
    <t>Woolworths Metro</t>
  </si>
  <si>
    <t>GRO URBAN OASIS BONDI JUNCT AUS</t>
  </si>
  <si>
    <t>Gro Urban Oasis</t>
  </si>
  <si>
    <t>BENNETT ST DAIRY BONDI AUS</t>
  </si>
  <si>
    <t>Bennett St Dairy</t>
  </si>
  <si>
    <t>BED BATH N TABLE BONDI JUNCT AUS</t>
  </si>
  <si>
    <t>Bed Bath N' Table</t>
  </si>
  <si>
    <t>Nespresso Australia BT Bondi JCT AUS</t>
  </si>
  <si>
    <t>NESPRESSO</t>
  </si>
  <si>
    <t>ZipPay P291996652 Sydney AU AUS, Card xx0123, Value date: 26/08/2024</t>
  </si>
  <si>
    <t>APPLE.COM/BILL SYDNEY AUS</t>
  </si>
  <si>
    <t>INTEREST ON CASH ADV</t>
  </si>
  <si>
    <t>PENDING - TransportforNSW Tap         Sydney      AU</t>
  </si>
  <si>
    <t>BASIC FAMILY PAYMENTS AUS GOV FAMILIES 841JXXXXXXXXX3811H 0XXXXXX884-RBA</t>
  </si>
  <si>
    <t>Pending - The Precinct               Bondi JunctoAU</t>
  </si>
  <si>
    <t>The Precinct Bar</t>
  </si>
  <si>
    <t>PENDING - THE SQUIRE'S LANDING        THE ROCKS   AU</t>
  </si>
  <si>
    <t>The Squire's Landing</t>
  </si>
  <si>
    <t>Overdraw Fee, For exceeding available funds on 30 Aug</t>
  </si>
  <si>
    <t>OVERDRAFT LINE FEE</t>
  </si>
  <si>
    <t>Overdrawn Acct Management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</si>
</sst>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6" formatCode="dd\ mmm\ yyyy"/>
  </numFmts>
  <fonts count="18" x14ac:knownFonts="1">
    <font>
      <sz val="11"/>
      <name val="Arial"/>
      <family val="1"/>
    </font>
    <font>
      <b/>
      <sz val="28"/>
      <color rgb="FF6923FF"/>
      <name val="Arial"/>
      <family val="1"/>
    </font>
    <font>
      <b/>
      <sz val="14"/>
      <name val="Arial"/>
      <family val="1"/>
    </font>
    <font>
      <b/>
      <sz val="11"/>
      <name val="Arial"/>
      <family val="1"/>
    </font>
    <font>
      <b/>
      <sz val="11"/>
      <color rgb="FFFFFFFF"/>
      <name val="Arial"/>
      <family val="1"/>
    </font>
    <font>
      <b/>
      <sz val="11"/>
      <color rgb="FFFFFFFF"/>
      <name val="Arial"/>
      <family val="1"/>
    </font>
    <font>
      <b/>
      <sz val="11"/>
      <color rgb="FFFFFFFF"/>
      <name val="Arial"/>
      <family val="1"/>
    </font>
    <font>
      <b/>
      <sz val="11"/>
      <color rgb="FFFFFFFF"/>
      <name val="Arial"/>
      <family val="1"/>
    </font>
    <font>
      <b/>
      <sz val="11"/>
      <color rgb="FFFFFFFF"/>
      <name val="Arial"/>
      <family val="1"/>
    </font>
    <font>
      <b/>
      <sz val="11"/>
      <name val="Arial"/>
      <family val="1"/>
    </font>
    <font>
      <b/>
      <sz val="11"/>
      <name val="Arial"/>
      <family val="1"/>
    </font>
    <font>
      <b/>
      <sz val="11"/>
      <color rgb="FFFFFFFF"/>
      <name val="Arial"/>
      <family val="1"/>
    </font>
    <font>
      <b/>
      <sz val="11"/>
      <color rgb="FFFFFFFF"/>
      <name val="Arial"/>
      <family val="1"/>
    </font>
    <font>
      <b/>
      <sz val="11"/>
      <color rgb="FFFFFFFF"/>
      <name val="Arial"/>
      <family val="1"/>
    </font>
    <font>
      <b/>
      <sz val="11"/>
      <color rgb="FFFFFFFF"/>
      <name val="Arial"/>
      <family val="1"/>
    </font>
    <font>
      <i/>
      <sz val="11"/>
      <color rgb="FF0000EE"/>
      <name val="Arial"/>
      <family val="1"/>
    </font>
    <font>
      <b/>
      <sz val="11"/>
      <color rgb="FFFFFFFF"/>
      <name val="Arial"/>
      <family val="1"/>
    </font>
    <font>
      <b/>
      <sz val="11"/>
      <color rgb="FFFFFFFF"/>
      <name val="Arial"/>
      <family val="1"/>
    </font>
  </fonts>
  <fills count="25">
    <fill>
      <patternFill patternType="none"/>
    </fill>
    <fill>
      <patternFill patternType="gray125"/>
    </fill>
    <fill>
      <patternFill patternType="solid">
        <fgColor rgb="FF6923FF"/>
        <bgColor rgb="FF6923FF"/>
      </patternFill>
    </fill>
    <fill>
      <patternFill patternType="solid">
        <fgColor rgb="FF6923FF"/>
        <bgColor rgb="FF6923FF"/>
      </patternFill>
    </fill>
    <fill>
      <patternFill patternType="solid">
        <fgColor rgb="FF6923FF"/>
        <bgColor rgb="FF6923FF"/>
      </patternFill>
    </fill>
    <fill>
      <patternFill patternType="solid">
        <fgColor rgb="FFF1EBFF"/>
        <bgColor rgb="FFF1EBFF"/>
      </patternFill>
    </fill>
    <fill>
      <patternFill patternType="solid">
        <fgColor rgb="FFF1EBFF"/>
        <bgColor rgb="FFF1EBFF"/>
      </patternFill>
    </fill>
    <fill>
      <patternFill patternType="solid">
        <fgColor rgb="FFF1EBFF"/>
        <bgColor rgb="FFF1EBFF"/>
      </patternFill>
    </fill>
    <fill>
      <patternFill patternType="solid">
        <fgColor rgb="FFF1EBFF"/>
        <bgColor rgb="FFF1EBFF"/>
      </patternFill>
    </fill>
    <fill>
      <patternFill patternType="solid">
        <fgColor rgb="FFF1EBFF"/>
        <bgColor rgb="FFF1EBFF"/>
      </patternFill>
    </fill>
    <fill>
      <patternFill patternType="solid">
        <fgColor rgb="FFF1EBFF"/>
        <bgColor rgb="FFF1EBFF"/>
      </patternFill>
    </fill>
    <fill>
      <patternFill patternType="solid">
        <fgColor rgb="FFFFFFFF"/>
        <bgColor rgb="FFFFFFFF"/>
      </patternFill>
    </fill>
    <fill>
      <patternFill patternType="solid">
        <fgColor rgb="FF919191"/>
        <bgColor rgb="FF919191"/>
      </patternFill>
    </fill>
    <fill>
      <patternFill patternType="solid">
        <fgColor rgb="FF919191"/>
        <bgColor rgb="FF919191"/>
      </patternFill>
    </fill>
    <fill>
      <patternFill patternType="solid">
        <fgColor rgb="FFF1EBFF"/>
        <bgColor rgb="FFF1EBFF"/>
      </patternFill>
    </fill>
    <fill>
      <patternFill patternType="solid">
        <fgColor rgb="FFF1EBFF"/>
        <bgColor rgb="FFF1EBFF"/>
      </patternFill>
    </fill>
    <fill>
      <patternFill patternType="solid">
        <fgColor rgb="FF6923FF"/>
        <bgColor rgb="FF6923FF"/>
      </patternFill>
    </fill>
    <fill>
      <patternFill patternType="solid">
        <fgColor rgb="FF6923FF"/>
        <bgColor rgb="FF6923FF"/>
      </patternFill>
    </fill>
    <fill>
      <patternFill patternType="solid">
        <fgColor rgb="FF6923FF"/>
        <bgColor rgb="FF6923FF"/>
      </patternFill>
    </fill>
    <fill>
      <patternFill patternType="solid">
        <fgColor rgb="FF6923FF"/>
        <bgColor rgb="FF6923FF"/>
      </patternFill>
    </fill>
    <fill>
      <patternFill patternType="solid">
        <fgColor rgb="FF6923FF"/>
        <bgColor rgb="FF6923FF"/>
      </patternFill>
    </fill>
    <fill>
      <patternFill patternType="solid">
        <fgColor rgb="FF6923FF"/>
        <bgColor rgb="FF6923FF"/>
      </patternFill>
    </fill>
    <fill>
      <patternFill patternType="solid">
        <fgColor rgb="FFF1EBFF"/>
        <bgColor rgb="FFF1EBFF"/>
      </patternFill>
    </fill>
    <fill>
      <patternFill patternType="solid">
        <fgColor rgb="FFF1EBFF"/>
        <bgColor rgb="FFF1EBFF"/>
      </patternFill>
    </fill>
    <fill>
      <patternFill patternType="solid">
        <fgColor rgb="FFF1EBFF"/>
        <bgColor rgb="FFF1EBFF"/>
      </patternFill>
    </fill>
  </fills>
  <borders count="19">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42">
    <xf numFmtId="0" fontId="0" fillId="0" borderId="0" xfId="0"/>
    <xf numFmtId="0" fontId="1" fillId="0" borderId="0" xfId="0" applyFont="1" applyAlignment="1">
      <alignment horizontal="right" vertical="center"/>
    </xf>
    <xf numFmtId="0" fontId="0" fillId="0" borderId="0" xfId="0" applyAlignment="1">
      <alignment horizontal="right" vertical="center"/>
    </xf>
    <xf numFmtId="0" fontId="4" fillId="2" borderId="1" xfId="0" applyFont="1" applyFill="1" applyBorder="1" applyAlignment="1">
      <alignment vertical="center"/>
    </xf>
    <xf numFmtId="0" fontId="6" fillId="4" borderId="3" xfId="0" applyFont="1" applyFill="1" applyBorder="1" applyAlignment="1">
      <alignment horizontal="right" vertical="center"/>
    </xf>
    <xf numFmtId="0" fontId="0" fillId="5" borderId="4" xfId="0" applyFill="1" applyBorder="1" applyAlignment="1">
      <alignment vertical="center"/>
    </xf>
    <xf numFmtId="0" fontId="0" fillId="0" borderId="5" xfId="0" applyBorder="1" applyAlignment="1">
      <alignment vertical="center"/>
    </xf>
    <xf numFmtId="0" fontId="0" fillId="6" borderId="6" xfId="0" applyFill="1" applyBorder="1" applyAlignment="1">
      <alignment vertical="center"/>
    </xf>
    <xf numFmtId="0" fontId="0" fillId="7" borderId="7" xfId="0" applyFill="1" applyBorder="1" applyAlignment="1">
      <alignment horizontal="right" vertical="center"/>
    </xf>
    <xf numFmtId="0" fontId="0" fillId="0" borderId="8" xfId="0" applyBorder="1" applyAlignment="1">
      <alignment horizontal="right" vertical="center"/>
    </xf>
    <xf numFmtId="0" fontId="0" fillId="8" borderId="9" xfId="0" applyFill="1" applyBorder="1" applyAlignment="1">
      <alignment horizontal="right" vertical="center"/>
    </xf>
    <xf numFmtId="0" fontId="0" fillId="10" borderId="0" xfId="0" applyFill="1" applyAlignment="1">
      <alignment vertical="center"/>
    </xf>
    <xf numFmtId="0" fontId="0" fillId="0" borderId="0" xfId="0" applyAlignment="1">
      <alignment vertical="center"/>
    </xf>
    <xf numFmtId="0" fontId="0" fillId="11" borderId="0" xfId="0" applyFill="1" applyAlignment="1">
      <alignment vertical="center"/>
    </xf>
    <xf numFmtId="0" fontId="7" fillId="12" borderId="11" xfId="0" applyFont="1" applyFill="1" applyBorder="1" applyAlignment="1">
      <alignment vertical="center"/>
    </xf>
    <xf numFmtId="0" fontId="8" fillId="13" borderId="12" xfId="0" applyFont="1" applyFill="1" applyBorder="1" applyAlignment="1">
      <alignment horizontal="right" vertical="center"/>
    </xf>
    <xf numFmtId="0" fontId="9" fillId="14" borderId="13" xfId="0" applyFont="1" applyFill="1" applyBorder="1" applyAlignment="1">
      <alignment vertical="center"/>
    </xf>
    <xf numFmtId="0" fontId="10" fillId="15" borderId="14" xfId="0" applyFont="1" applyFill="1" applyBorder="1" applyAlignment="1">
      <alignment horizontal="right" vertical="center"/>
    </xf>
    <xf numFmtId="0" fontId="11" fillId="16" borderId="15" xfId="0" applyFont="1" applyFill="1" applyBorder="1" applyAlignment="1">
      <alignment vertical="center"/>
    </xf>
    <xf numFmtId="0" fontId="12" fillId="17" borderId="16" xfId="0" applyFont="1" applyFill="1" applyBorder="1" applyAlignment="1">
      <alignment horizontal="right" vertical="center"/>
    </xf>
    <xf numFmtId="0" fontId="13" fillId="18" borderId="17" xfId="0" applyFont="1" applyFill="1" applyBorder="1" applyAlignment="1">
      <alignment vertical="center"/>
    </xf>
    <xf numFmtId="0" fontId="14" fillId="19" borderId="18" xfId="0" applyFont="1" applyFill="1" applyBorder="1" applyAlignment="1">
      <alignment horizontal="right" vertical="center"/>
    </xf>
    <xf numFmtId="0" fontId="16" fillId="20" borderId="0" xfId="0" applyFont="1" applyFill="1" applyAlignment="1">
      <alignment vertical="center"/>
    </xf>
    <xf numFmtId="0" fontId="17" fillId="21" borderId="0" xfId="0" applyFont="1" applyFill="1" applyAlignment="1">
      <alignment horizontal="left" vertical="center"/>
    </xf>
    <xf numFmtId="166" fontId="0" fillId="0" borderId="0" xfId="0" applyNumberFormat="1" applyAlignment="1">
      <alignment vertical="center"/>
    </xf>
    <xf numFmtId="0" fontId="0" fillId="0" borderId="0" xfId="0" applyAlignment="1">
      <alignment horizontal="left" vertical="center"/>
    </xf>
    <xf numFmtId="166" fontId="0" fillId="22" borderId="0" xfId="0" applyNumberFormat="1" applyFill="1" applyAlignment="1">
      <alignment vertical="center"/>
    </xf>
    <xf numFmtId="0" fontId="0" fillId="23" borderId="0" xfId="0" applyFill="1" applyAlignment="1">
      <alignment horizontal="right" vertical="center"/>
    </xf>
    <xf numFmtId="0" fontId="0" fillId="24" borderId="0" xfId="0" applyFill="1" applyAlignment="1">
      <alignment horizontal="left" vertical="center"/>
    </xf>
    <xf numFmtId="0" fontId="1" fillId="0" borderId="0" xfId="0" applyFont="1" applyAlignment="1">
      <alignment horizontal="right" vertical="center"/>
    </xf>
    <xf numFmtId="0" fontId="0" fillId="0" borderId="0" xfId="0" applyAlignment="1">
      <alignment horizontal="right" vertical="center"/>
    </xf>
    <xf numFmtId="0" fontId="2" fillId="0" borderId="0" xfId="0" applyFont="1"/>
    <xf numFmtId="0" fontId="3" fillId="0" borderId="0" xfId="0" applyFont="1" applyAlignment="1">
      <alignment horizontal="center" vertical="center"/>
    </xf>
    <xf numFmtId="0" fontId="4" fillId="2" borderId="1" xfId="0" applyFont="1" applyFill="1" applyBorder="1" applyAlignment="1">
      <alignment vertical="center"/>
    </xf>
    <xf numFmtId="0" fontId="5" fillId="3" borderId="2" xfId="0" applyFont="1" applyFill="1" applyBorder="1" applyAlignment="1">
      <alignment vertical="center"/>
    </xf>
    <xf numFmtId="0" fontId="0" fillId="5" borderId="4" xfId="0" applyFill="1" applyBorder="1" applyAlignment="1">
      <alignment vertical="center"/>
    </xf>
    <xf numFmtId="0" fontId="0" fillId="10" borderId="0" xfId="0" applyFill="1" applyAlignment="1">
      <alignment vertical="center"/>
    </xf>
    <xf numFmtId="0" fontId="0" fillId="0" borderId="5" xfId="0" applyBorder="1" applyAlignment="1">
      <alignment vertical="center"/>
    </xf>
    <xf numFmtId="0" fontId="0" fillId="0" borderId="0" xfId="0" applyAlignment="1">
      <alignment vertical="center"/>
    </xf>
    <xf numFmtId="0" fontId="0" fillId="6" borderId="6" xfId="0" applyFill="1" applyBorder="1" applyAlignment="1">
      <alignment vertical="center"/>
    </xf>
    <xf numFmtId="0" fontId="0" fillId="9" borderId="10" xfId="0" applyFill="1" applyBorder="1" applyAlignment="1">
      <alignment vertical="center"/>
    </xf>
    <xf numFmtId="0" fontId="15" fillId="0" borderId="0" xfId="0" applyFont="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1"/>
  <c:style val="18"/>
  <c:chart>
    <c:title>
      <c:tx>
        <c:rich>
          <a:bodyPr/>
          <a:lstStyle/>
          <a:p>
            <a:r>
              <a:rPr sz="1600"/>
              <a:t>Total income and expenses - 12-month view</a:t>
            </a:r>
          </a:p>
        </c:rich>
      </c:tx>
      <c:overlay val="0"/>
    </c:title>
    <c:autoTitleDeleted val="0"/>
    <c:plotArea>
      <c:layout/>
      <c:barChart>
        <c:barDir val="col"/>
        <c:grouping val="clustered"/>
        <c:varyColors val="1"/>
        <c:ser>
          <c:idx val="0"/>
          <c:order val="0"/>
          <c:tx>
            <c:v>Income</c:v>
          </c:tx>
          <c:invertIfNegative val="1"/>
          <c:dPt>
            <c:idx val="0"/>
            <c:invertIfNegative val="1"/>
            <c:bubble3D val="0"/>
            <c:spPr>
              <a:solidFill>
                <a:srgbClr val="6923FF"/>
              </a:solidFill>
            </c:spPr>
            <c:extLst>
              <c:ext xmlns:c16="http://schemas.microsoft.com/office/drawing/2014/chart" uri="{C3380CC4-5D6E-409C-BE32-E72D297353CC}">
                <c16:uniqueId val="{00000001-9DDC-5E45-AEB7-53AE4B0B3B29}"/>
              </c:ext>
            </c:extLst>
          </c:dPt>
          <c:dPt>
            <c:idx val="1"/>
            <c:invertIfNegative val="1"/>
            <c:bubble3D val="0"/>
            <c:spPr>
              <a:solidFill>
                <a:srgbClr val="6923FF"/>
              </a:solidFill>
            </c:spPr>
            <c:extLst>
              <c:ext xmlns:c16="http://schemas.microsoft.com/office/drawing/2014/chart" uri="{C3380CC4-5D6E-409C-BE32-E72D297353CC}">
                <c16:uniqueId val="{00000003-9DDC-5E45-AEB7-53AE4B0B3B29}"/>
              </c:ext>
            </c:extLst>
          </c:dPt>
          <c:dPt>
            <c:idx val="2"/>
            <c:invertIfNegative val="1"/>
            <c:bubble3D val="0"/>
            <c:spPr>
              <a:solidFill>
                <a:srgbClr val="6923FF"/>
              </a:solidFill>
            </c:spPr>
            <c:extLst>
              <c:ext xmlns:c16="http://schemas.microsoft.com/office/drawing/2014/chart" uri="{C3380CC4-5D6E-409C-BE32-E72D297353CC}">
                <c16:uniqueId val="{00000005-9DDC-5E45-AEB7-53AE4B0B3B29}"/>
              </c:ext>
            </c:extLst>
          </c:dPt>
          <c:dPt>
            <c:idx val="3"/>
            <c:invertIfNegative val="1"/>
            <c:bubble3D val="0"/>
            <c:spPr>
              <a:solidFill>
                <a:srgbClr val="6923FF"/>
              </a:solidFill>
            </c:spPr>
            <c:extLst>
              <c:ext xmlns:c16="http://schemas.microsoft.com/office/drawing/2014/chart" uri="{C3380CC4-5D6E-409C-BE32-E72D297353CC}">
                <c16:uniqueId val="{00000007-9DDC-5E45-AEB7-53AE4B0B3B29}"/>
              </c:ext>
            </c:extLst>
          </c:dPt>
          <c:dPt>
            <c:idx val="4"/>
            <c:invertIfNegative val="1"/>
            <c:bubble3D val="0"/>
            <c:spPr>
              <a:solidFill>
                <a:srgbClr val="6923FF"/>
              </a:solidFill>
            </c:spPr>
            <c:extLst>
              <c:ext xmlns:c16="http://schemas.microsoft.com/office/drawing/2014/chart" uri="{C3380CC4-5D6E-409C-BE32-E72D297353CC}">
                <c16:uniqueId val="{00000009-9DDC-5E45-AEB7-53AE4B0B3B29}"/>
              </c:ext>
            </c:extLst>
          </c:dPt>
          <c:dPt>
            <c:idx val="5"/>
            <c:invertIfNegative val="1"/>
            <c:bubble3D val="0"/>
            <c:spPr>
              <a:solidFill>
                <a:srgbClr val="6923FF"/>
              </a:solidFill>
            </c:spPr>
            <c:extLst>
              <c:ext xmlns:c16="http://schemas.microsoft.com/office/drawing/2014/chart" uri="{C3380CC4-5D6E-409C-BE32-E72D297353CC}">
                <c16:uniqueId val="{0000000B-9DDC-5E45-AEB7-53AE4B0B3B29}"/>
              </c:ext>
            </c:extLst>
          </c:dPt>
          <c:dPt>
            <c:idx val="6"/>
            <c:invertIfNegative val="1"/>
            <c:bubble3D val="0"/>
            <c:spPr>
              <a:solidFill>
                <a:srgbClr val="6923FF"/>
              </a:solidFill>
            </c:spPr>
            <c:extLst>
              <c:ext xmlns:c16="http://schemas.microsoft.com/office/drawing/2014/chart" uri="{C3380CC4-5D6E-409C-BE32-E72D297353CC}">
                <c16:uniqueId val="{0000000D-9DDC-5E45-AEB7-53AE4B0B3B29}"/>
              </c:ext>
            </c:extLst>
          </c:dPt>
          <c:dPt>
            <c:idx val="7"/>
            <c:invertIfNegative val="1"/>
            <c:bubble3D val="0"/>
            <c:spPr>
              <a:solidFill>
                <a:srgbClr val="6923FF"/>
              </a:solidFill>
            </c:spPr>
            <c:extLst>
              <c:ext xmlns:c16="http://schemas.microsoft.com/office/drawing/2014/chart" uri="{C3380CC4-5D6E-409C-BE32-E72D297353CC}">
                <c16:uniqueId val="{0000000F-9DDC-5E45-AEB7-53AE4B0B3B29}"/>
              </c:ext>
            </c:extLst>
          </c:dPt>
          <c:dPt>
            <c:idx val="8"/>
            <c:invertIfNegative val="1"/>
            <c:bubble3D val="0"/>
            <c:spPr>
              <a:solidFill>
                <a:srgbClr val="6923FF"/>
              </a:solidFill>
            </c:spPr>
            <c:extLst>
              <c:ext xmlns:c16="http://schemas.microsoft.com/office/drawing/2014/chart" uri="{C3380CC4-5D6E-409C-BE32-E72D297353CC}">
                <c16:uniqueId val="{00000011-9DDC-5E45-AEB7-53AE4B0B3B29}"/>
              </c:ext>
            </c:extLst>
          </c:dPt>
          <c:dPt>
            <c:idx val="9"/>
            <c:invertIfNegative val="1"/>
            <c:bubble3D val="0"/>
            <c:spPr>
              <a:solidFill>
                <a:srgbClr val="6923FF"/>
              </a:solidFill>
            </c:spPr>
            <c:extLst>
              <c:ext xmlns:c16="http://schemas.microsoft.com/office/drawing/2014/chart" uri="{C3380CC4-5D6E-409C-BE32-E72D297353CC}">
                <c16:uniqueId val="{00000013-9DDC-5E45-AEB7-53AE4B0B3B29}"/>
              </c:ext>
            </c:extLst>
          </c:dPt>
          <c:dPt>
            <c:idx val="10"/>
            <c:invertIfNegative val="1"/>
            <c:bubble3D val="0"/>
            <c:spPr>
              <a:solidFill>
                <a:srgbClr val="6923FF"/>
              </a:solidFill>
            </c:spPr>
            <c:extLst>
              <c:ext xmlns:c16="http://schemas.microsoft.com/office/drawing/2014/chart" uri="{C3380CC4-5D6E-409C-BE32-E72D297353CC}">
                <c16:uniqueId val="{00000015-9DDC-5E45-AEB7-53AE4B0B3B29}"/>
              </c:ext>
            </c:extLst>
          </c:dPt>
          <c:dPt>
            <c:idx val="11"/>
            <c:invertIfNegative val="1"/>
            <c:bubble3D val="0"/>
            <c:spPr>
              <a:solidFill>
                <a:srgbClr val="6923FF"/>
              </a:solidFill>
            </c:spPr>
            <c:extLst>
              <c:ext xmlns:c16="http://schemas.microsoft.com/office/drawing/2014/chart" uri="{C3380CC4-5D6E-409C-BE32-E72D297353CC}">
                <c16:uniqueId val="{00000017-9DDC-5E45-AEB7-53AE4B0B3B29}"/>
              </c:ext>
            </c:extLst>
          </c:dPt>
          <c:cat>
            <c:strLit>
              <c:ptCount val="13"/>
              <c:pt idx="0">
                <c:v>Oct 23</c:v>
              </c:pt>
              <c:pt idx="1">
                <c:v>Nov 23</c:v>
              </c:pt>
              <c:pt idx="2">
                <c:v>Dec 23</c:v>
              </c:pt>
              <c:pt idx="3">
                <c:v>Jan 24</c:v>
              </c:pt>
              <c:pt idx="4">
                <c:v>Feb 24</c:v>
              </c:pt>
              <c:pt idx="5">
                <c:v>Mar 24</c:v>
              </c:pt>
              <c:pt idx="6">
                <c:v>Apr 24</c:v>
              </c:pt>
              <c:pt idx="7">
                <c:v>May 24</c:v>
              </c:pt>
              <c:pt idx="8">
                <c:v>Jun 24</c:v>
              </c:pt>
              <c:pt idx="9">
                <c:v>Jul 24</c:v>
              </c:pt>
              <c:pt idx="10">
                <c:v>Aug 24</c:v>
              </c:pt>
              <c:pt idx="11">
                <c:v>Sep 24</c:v>
              </c:pt>
              <c:pt idx="12">
                <c:v>Oct 24</c:v>
              </c:pt>
            </c:strLit>
          </c:cat>
          <c:val>
            <c:numRef>
              <c:f>'Do Not Use Workings'!$A$4:$M$4</c:f>
              <c:numCache>
                <c:formatCode>General</c:formatCode>
                <c:ptCount val="13"/>
                <c:pt idx="0">
                  <c:v>5347.33</c:v>
                </c:pt>
                <c:pt idx="1">
                  <c:v>7247.16</c:v>
                </c:pt>
                <c:pt idx="2">
                  <c:v>10894.66</c:v>
                </c:pt>
                <c:pt idx="3">
                  <c:v>5547.33</c:v>
                </c:pt>
                <c:pt idx="4">
                  <c:v>5575.09</c:v>
                </c:pt>
                <c:pt idx="5">
                  <c:v>5557.68</c:v>
                </c:pt>
                <c:pt idx="6">
                  <c:v>5475.39</c:v>
                </c:pt>
                <c:pt idx="7">
                  <c:v>6370.14</c:v>
                </c:pt>
                <c:pt idx="8">
                  <c:v>5937.94</c:v>
                </c:pt>
                <c:pt idx="9">
                  <c:v>6222.85</c:v>
                </c:pt>
                <c:pt idx="10">
                  <c:v>21105.73</c:v>
                </c:pt>
                <c:pt idx="11">
                  <c:v>7222.55</c:v>
                </c:pt>
                <c:pt idx="12">
                  <c:v>0</c:v>
                </c:pt>
              </c:numCache>
            </c:numRef>
          </c:val>
          <c:extLst>
            <c:ext xmlns:c16="http://schemas.microsoft.com/office/drawing/2014/chart" uri="{C3380CC4-5D6E-409C-BE32-E72D297353CC}">
              <c16:uniqueId val="{00000018-9DDC-5E45-AEB7-53AE4B0B3B29}"/>
            </c:ext>
          </c:extLst>
        </c:ser>
        <c:ser>
          <c:idx val="1"/>
          <c:order val="1"/>
          <c:tx>
            <c:v>Expenses</c:v>
          </c:tx>
          <c:invertIfNegative val="1"/>
          <c:dPt>
            <c:idx val="0"/>
            <c:invertIfNegative val="1"/>
            <c:bubble3D val="0"/>
            <c:spPr>
              <a:solidFill>
                <a:srgbClr val="FF0071"/>
              </a:solidFill>
            </c:spPr>
            <c:extLst>
              <c:ext xmlns:c16="http://schemas.microsoft.com/office/drawing/2014/chart" uri="{C3380CC4-5D6E-409C-BE32-E72D297353CC}">
                <c16:uniqueId val="{0000001A-9DDC-5E45-AEB7-53AE4B0B3B29}"/>
              </c:ext>
            </c:extLst>
          </c:dPt>
          <c:dPt>
            <c:idx val="1"/>
            <c:invertIfNegative val="1"/>
            <c:bubble3D val="0"/>
            <c:spPr>
              <a:solidFill>
                <a:srgbClr val="FF0071"/>
              </a:solidFill>
            </c:spPr>
            <c:extLst>
              <c:ext xmlns:c16="http://schemas.microsoft.com/office/drawing/2014/chart" uri="{C3380CC4-5D6E-409C-BE32-E72D297353CC}">
                <c16:uniqueId val="{0000001C-9DDC-5E45-AEB7-53AE4B0B3B29}"/>
              </c:ext>
            </c:extLst>
          </c:dPt>
          <c:dPt>
            <c:idx val="2"/>
            <c:invertIfNegative val="1"/>
            <c:bubble3D val="0"/>
            <c:spPr>
              <a:solidFill>
                <a:srgbClr val="FF0071"/>
              </a:solidFill>
            </c:spPr>
            <c:extLst>
              <c:ext xmlns:c16="http://schemas.microsoft.com/office/drawing/2014/chart" uri="{C3380CC4-5D6E-409C-BE32-E72D297353CC}">
                <c16:uniqueId val="{0000001E-9DDC-5E45-AEB7-53AE4B0B3B29}"/>
              </c:ext>
            </c:extLst>
          </c:dPt>
          <c:dPt>
            <c:idx val="3"/>
            <c:invertIfNegative val="1"/>
            <c:bubble3D val="0"/>
            <c:spPr>
              <a:solidFill>
                <a:srgbClr val="FF0071"/>
              </a:solidFill>
            </c:spPr>
            <c:extLst>
              <c:ext xmlns:c16="http://schemas.microsoft.com/office/drawing/2014/chart" uri="{C3380CC4-5D6E-409C-BE32-E72D297353CC}">
                <c16:uniqueId val="{00000020-9DDC-5E45-AEB7-53AE4B0B3B29}"/>
              </c:ext>
            </c:extLst>
          </c:dPt>
          <c:dPt>
            <c:idx val="4"/>
            <c:invertIfNegative val="1"/>
            <c:bubble3D val="0"/>
            <c:spPr>
              <a:solidFill>
                <a:srgbClr val="FF0071"/>
              </a:solidFill>
            </c:spPr>
            <c:extLst>
              <c:ext xmlns:c16="http://schemas.microsoft.com/office/drawing/2014/chart" uri="{C3380CC4-5D6E-409C-BE32-E72D297353CC}">
                <c16:uniqueId val="{00000022-9DDC-5E45-AEB7-53AE4B0B3B29}"/>
              </c:ext>
            </c:extLst>
          </c:dPt>
          <c:dPt>
            <c:idx val="5"/>
            <c:invertIfNegative val="1"/>
            <c:bubble3D val="0"/>
            <c:spPr>
              <a:solidFill>
                <a:srgbClr val="FF0071"/>
              </a:solidFill>
            </c:spPr>
            <c:extLst>
              <c:ext xmlns:c16="http://schemas.microsoft.com/office/drawing/2014/chart" uri="{C3380CC4-5D6E-409C-BE32-E72D297353CC}">
                <c16:uniqueId val="{00000024-9DDC-5E45-AEB7-53AE4B0B3B29}"/>
              </c:ext>
            </c:extLst>
          </c:dPt>
          <c:dPt>
            <c:idx val="6"/>
            <c:invertIfNegative val="1"/>
            <c:bubble3D val="0"/>
            <c:spPr>
              <a:solidFill>
                <a:srgbClr val="FF0071"/>
              </a:solidFill>
            </c:spPr>
            <c:extLst>
              <c:ext xmlns:c16="http://schemas.microsoft.com/office/drawing/2014/chart" uri="{C3380CC4-5D6E-409C-BE32-E72D297353CC}">
                <c16:uniqueId val="{00000026-9DDC-5E45-AEB7-53AE4B0B3B29}"/>
              </c:ext>
            </c:extLst>
          </c:dPt>
          <c:dPt>
            <c:idx val="7"/>
            <c:invertIfNegative val="1"/>
            <c:bubble3D val="0"/>
            <c:spPr>
              <a:solidFill>
                <a:srgbClr val="FF0071"/>
              </a:solidFill>
            </c:spPr>
            <c:extLst>
              <c:ext xmlns:c16="http://schemas.microsoft.com/office/drawing/2014/chart" uri="{C3380CC4-5D6E-409C-BE32-E72D297353CC}">
                <c16:uniqueId val="{00000028-9DDC-5E45-AEB7-53AE4B0B3B29}"/>
              </c:ext>
            </c:extLst>
          </c:dPt>
          <c:dPt>
            <c:idx val="8"/>
            <c:invertIfNegative val="1"/>
            <c:bubble3D val="0"/>
            <c:spPr>
              <a:solidFill>
                <a:srgbClr val="FF0071"/>
              </a:solidFill>
            </c:spPr>
            <c:extLst>
              <c:ext xmlns:c16="http://schemas.microsoft.com/office/drawing/2014/chart" uri="{C3380CC4-5D6E-409C-BE32-E72D297353CC}">
                <c16:uniqueId val="{0000002A-9DDC-5E45-AEB7-53AE4B0B3B29}"/>
              </c:ext>
            </c:extLst>
          </c:dPt>
          <c:dPt>
            <c:idx val="9"/>
            <c:invertIfNegative val="1"/>
            <c:bubble3D val="0"/>
            <c:spPr>
              <a:solidFill>
                <a:srgbClr val="FF0071"/>
              </a:solidFill>
            </c:spPr>
            <c:extLst>
              <c:ext xmlns:c16="http://schemas.microsoft.com/office/drawing/2014/chart" uri="{C3380CC4-5D6E-409C-BE32-E72D297353CC}">
                <c16:uniqueId val="{0000002C-9DDC-5E45-AEB7-53AE4B0B3B29}"/>
              </c:ext>
            </c:extLst>
          </c:dPt>
          <c:dPt>
            <c:idx val="10"/>
            <c:invertIfNegative val="1"/>
            <c:bubble3D val="0"/>
            <c:spPr>
              <a:solidFill>
                <a:srgbClr val="FF0071"/>
              </a:solidFill>
            </c:spPr>
            <c:extLst>
              <c:ext xmlns:c16="http://schemas.microsoft.com/office/drawing/2014/chart" uri="{C3380CC4-5D6E-409C-BE32-E72D297353CC}">
                <c16:uniqueId val="{0000002E-9DDC-5E45-AEB7-53AE4B0B3B29}"/>
              </c:ext>
            </c:extLst>
          </c:dPt>
          <c:dPt>
            <c:idx val="11"/>
            <c:invertIfNegative val="1"/>
            <c:bubble3D val="0"/>
            <c:spPr>
              <a:solidFill>
                <a:srgbClr val="FF0071"/>
              </a:solidFill>
            </c:spPr>
            <c:extLst>
              <c:ext xmlns:c16="http://schemas.microsoft.com/office/drawing/2014/chart" uri="{C3380CC4-5D6E-409C-BE32-E72D297353CC}">
                <c16:uniqueId val="{00000030-9DDC-5E45-AEB7-53AE4B0B3B29}"/>
              </c:ext>
            </c:extLst>
          </c:dPt>
          <c:cat>
            <c:strLit>
              <c:ptCount val="13"/>
              <c:pt idx="0">
                <c:v>Oct 23</c:v>
              </c:pt>
              <c:pt idx="1">
                <c:v>Nov 23</c:v>
              </c:pt>
              <c:pt idx="2">
                <c:v>Dec 23</c:v>
              </c:pt>
              <c:pt idx="3">
                <c:v>Jan 24</c:v>
              </c:pt>
              <c:pt idx="4">
                <c:v>Feb 24</c:v>
              </c:pt>
              <c:pt idx="5">
                <c:v>Mar 24</c:v>
              </c:pt>
              <c:pt idx="6">
                <c:v>Apr 24</c:v>
              </c:pt>
              <c:pt idx="7">
                <c:v>May 24</c:v>
              </c:pt>
              <c:pt idx="8">
                <c:v>Jun 24</c:v>
              </c:pt>
              <c:pt idx="9">
                <c:v>Jul 24</c:v>
              </c:pt>
              <c:pt idx="10">
                <c:v>Aug 24</c:v>
              </c:pt>
              <c:pt idx="11">
                <c:v>Sep 24</c:v>
              </c:pt>
              <c:pt idx="12">
                <c:v>Oct 24</c:v>
              </c:pt>
            </c:strLit>
          </c:cat>
          <c:val>
            <c:numRef>
              <c:f>'Do Not Use Workings'!$A$5:$M$5</c:f>
              <c:numCache>
                <c:formatCode>General</c:formatCode>
                <c:ptCount val="13"/>
                <c:pt idx="0">
                  <c:v>5780.66</c:v>
                </c:pt>
                <c:pt idx="1">
                  <c:v>2184.08</c:v>
                </c:pt>
                <c:pt idx="2">
                  <c:v>2735.94</c:v>
                </c:pt>
                <c:pt idx="3">
                  <c:v>3018.34</c:v>
                </c:pt>
                <c:pt idx="4">
                  <c:v>634.73</c:v>
                </c:pt>
                <c:pt idx="5">
                  <c:v>317.95</c:v>
                </c:pt>
                <c:pt idx="6">
                  <c:v>401.04</c:v>
                </c:pt>
                <c:pt idx="7">
                  <c:v>526.76</c:v>
                </c:pt>
                <c:pt idx="8">
                  <c:v>2676.57</c:v>
                </c:pt>
                <c:pt idx="9">
                  <c:v>892.8</c:v>
                </c:pt>
                <c:pt idx="10">
                  <c:v>6117.5</c:v>
                </c:pt>
                <c:pt idx="11">
                  <c:v>0</c:v>
                </c:pt>
                <c:pt idx="12">
                  <c:v>0</c:v>
                </c:pt>
              </c:numCache>
            </c:numRef>
          </c:val>
          <c:extLst>
            <c:ext xmlns:c16="http://schemas.microsoft.com/office/drawing/2014/chart" uri="{C3380CC4-5D6E-409C-BE32-E72D297353CC}">
              <c16:uniqueId val="{00000031-9DDC-5E45-AEB7-53AE4B0B3B29}"/>
            </c:ext>
          </c:extLst>
        </c:ser>
        <c:dLbls>
          <c:showLegendKey val="0"/>
          <c:showVal val="0"/>
          <c:showCatName val="0"/>
          <c:showSerName val="0"/>
          <c:showPercent val="0"/>
          <c:showBubbleSize val="0"/>
        </c:dLbls>
        <c:gapWidth val="150"/>
        <c:axId val="11828456"/>
        <c:axId val="2608690"/>
      </c:barChart>
      <c:catAx>
        <c:axId val="11828456"/>
        <c:scaling>
          <c:orientation val="minMax"/>
        </c:scaling>
        <c:delete val="0"/>
        <c:axPos val="b"/>
        <c:majorGridlines/>
        <c:numFmt formatCode="General" sourceLinked="1"/>
        <c:majorTickMark val="none"/>
        <c:minorTickMark val="none"/>
        <c:tickLblPos val="nextTo"/>
        <c:txPr>
          <a:bodyPr rot="0"/>
          <a:lstStyle/>
          <a:p>
            <a:pPr>
              <a:defRPr/>
            </a:pPr>
            <a:endParaRPr lang="en-US"/>
          </a:p>
        </c:txPr>
        <c:crossAx val="2608690"/>
        <c:crosses val="autoZero"/>
        <c:auto val="1"/>
        <c:lblAlgn val="ctr"/>
        <c:lblOffset val="100"/>
        <c:tickLblSkip val="1"/>
        <c:tickMarkSkip val="1"/>
        <c:noMultiLvlLbl val="1"/>
      </c:catAx>
      <c:valAx>
        <c:axId val="2608690"/>
        <c:scaling>
          <c:orientation val="minMax"/>
        </c:scaling>
        <c:delete val="0"/>
        <c:axPos val="l"/>
        <c:majorGridlines/>
        <c:numFmt formatCode="General" sourceLinked="1"/>
        <c:majorTickMark val="none"/>
        <c:minorTickMark val="none"/>
        <c:tickLblPos val="nextTo"/>
        <c:txPr>
          <a:bodyPr rot="0"/>
          <a:lstStyle/>
          <a:p>
            <a:pPr>
              <a:defRPr/>
            </a:pPr>
            <a:endParaRPr lang="en-US"/>
          </a:p>
        </c:txPr>
        <c:crossAx val="11828456"/>
        <c:crosses val="autoZero"/>
        <c:crossBetween val="between"/>
      </c:valAx>
    </c:plotArea>
    <c:plotVisOnly val="1"/>
    <c:dispBlanksAs val="gap"/>
    <c:showDLblsOverMax val="1"/>
  </c:chart>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838200" cy="762000"/>
    <xdr:pic>
      <xdr:nvPicPr>
        <xdr:cNvPr id="2" name="Picture 1">
          <a:extLst>
            <a:ext uri="{FF2B5EF4-FFF2-40B4-BE49-F238E27FC236}">
              <a16:creationId xmlns:a16="http://schemas.microsoft.com/office/drawing/2014/main" id="{00000000-0008-0000-0000-000002000000}"/>
            </a:ext>
          </a:extLst>
        </xdr:cNvPr>
        <xdr:cNvPicPr>
          <a:picLocks noSelect="1" noRot="1" noChangeAspect="1" noMove="1"/>
        </xdr:cNvPicPr>
      </xdr:nvPicPr>
      <xdr:blipFill>
        <a:blip xmlns:r="http://schemas.openxmlformats.org/officeDocument/2006/relationships" r:embed="rId1"/>
        <a:stretch>
          <a:fillRect/>
        </a:stretch>
      </xdr:blipFill>
      <xdr:spPr>
        <a:xfrm>
          <a:off x="0" y="0"/>
          <a:ext cx="2336800" cy="216154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5</xdr:col>
      <xdr:colOff>0</xdr:colOff>
      <xdr:row>20</xdr:row>
      <xdr:rowOff>0</xdr:rowOff>
    </xdr:to>
    <xdr:graphicFrame macro="">
      <xdr:nvGraphicFramePr>
        <xdr:cNvPr id="2" name="item_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10</xdr:col>
      <xdr:colOff>0</xdr:colOff>
      <xdr:row>9</xdr:row>
      <xdr:rowOff>0</xdr:rowOff>
    </xdr:from>
    <xdr:ext cx="1047750" cy="590550"/>
    <xdr:pic>
      <xdr:nvPicPr>
        <xdr:cNvPr id="3" name="Picture 2">
          <a:extLst>
            <a:ext uri="{FF2B5EF4-FFF2-40B4-BE49-F238E27FC236}">
              <a16:creationId xmlns:a16="http://schemas.microsoft.com/office/drawing/2014/main" id="{00000000-0008-0000-0200-000003000000}"/>
            </a:ext>
          </a:extLst>
        </xdr:cNvPr>
        <xdr:cNvPicPr>
          <a:picLocks noSelect="1" noRot="1" noChangeAspect="1" noMove="1"/>
        </xdr:cNvPicPr>
      </xdr:nvPicPr>
      <xdr:blipFill>
        <a:blip xmlns:r="http://schemas.openxmlformats.org/officeDocument/2006/relationships" r:embed="rId2"/>
        <a:stretch>
          <a:fillRect/>
        </a:stretch>
      </xdr:blipFill>
      <xdr:spPr>
        <a:xfrm>
          <a:off x="0" y="0"/>
          <a:ext cx="2336800" cy="216154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frollo.com.au/lending-categori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6"/>
  <sheetViews>
    <sheetView showGridLines="0" showWhiteSpace="0" workbookViewId="0">
      <selection sqref="A1:B1"/>
    </sheetView>
  </sheetViews>
  <sheetFormatPr baseColWidth="10" defaultColWidth="8.83203125" defaultRowHeight="14" x14ac:dyDescent="0.15"/>
  <cols>
    <col min="1" max="7" width="20" bestFit="1" customWidth="1"/>
    <col min="8" max="8" width="3.33203125" bestFit="1" customWidth="1"/>
    <col min="9" max="9" width="19.83203125" bestFit="1" customWidth="1"/>
  </cols>
  <sheetData>
    <row r="1" spans="1:9" ht="78" customHeight="1" x14ac:dyDescent="0.15">
      <c r="A1" s="29" t="s">
        <v>0</v>
      </c>
      <c r="B1" s="29" t="s">
        <v>0</v>
      </c>
      <c r="C1" s="1" t="s">
        <v>0</v>
      </c>
      <c r="D1" s="1" t="s">
        <v>0</v>
      </c>
      <c r="E1" s="29" t="s">
        <v>1</v>
      </c>
      <c r="F1" s="29" t="s">
        <v>0</v>
      </c>
      <c r="G1" s="29" t="s">
        <v>0</v>
      </c>
      <c r="H1" s="29" t="s">
        <v>0</v>
      </c>
      <c r="I1" s="29" t="s">
        <v>0</v>
      </c>
    </row>
    <row r="2" spans="1:9" x14ac:dyDescent="0.15">
      <c r="A2" s="2" t="s">
        <v>0</v>
      </c>
      <c r="B2" s="2" t="s">
        <v>0</v>
      </c>
      <c r="C2" s="2" t="s">
        <v>0</v>
      </c>
      <c r="D2" s="2" t="s">
        <v>0</v>
      </c>
      <c r="E2" s="30" t="s">
        <v>2</v>
      </c>
      <c r="F2" s="30" t="s">
        <v>0</v>
      </c>
      <c r="G2" s="30" t="s">
        <v>0</v>
      </c>
      <c r="H2" s="30" t="s">
        <v>0</v>
      </c>
      <c r="I2" s="30" t="s">
        <v>0</v>
      </c>
    </row>
    <row r="3" spans="1:9" x14ac:dyDescent="0.15">
      <c r="A3" s="2" t="s">
        <v>0</v>
      </c>
      <c r="B3" s="2" t="s">
        <v>0</v>
      </c>
      <c r="C3" s="2" t="s">
        <v>0</v>
      </c>
      <c r="D3" s="2" t="s">
        <v>0</v>
      </c>
      <c r="E3" s="30" t="s">
        <v>3</v>
      </c>
      <c r="F3" s="30" t="s">
        <v>0</v>
      </c>
      <c r="G3" s="30" t="s">
        <v>0</v>
      </c>
      <c r="H3" s="30" t="s">
        <v>0</v>
      </c>
      <c r="I3" s="30" t="s">
        <v>0</v>
      </c>
    </row>
    <row r="4" spans="1:9" x14ac:dyDescent="0.15">
      <c r="A4" t="s">
        <v>0</v>
      </c>
    </row>
    <row r="5" spans="1:9" ht="18" x14ac:dyDescent="0.2">
      <c r="A5" s="31" t="s">
        <v>4</v>
      </c>
      <c r="B5" s="31"/>
      <c r="C5" s="31"/>
      <c r="D5" s="31"/>
      <c r="E5" s="31"/>
      <c r="F5" s="31"/>
      <c r="G5" s="31"/>
      <c r="H5" s="31"/>
      <c r="I5" s="31"/>
    </row>
    <row r="6" spans="1:9" x14ac:dyDescent="0.15">
      <c r="A6" t="s">
        <v>0</v>
      </c>
    </row>
    <row r="7" spans="1:9" x14ac:dyDescent="0.15">
      <c r="A7" t="s">
        <v>0</v>
      </c>
    </row>
    <row r="8" spans="1:9" x14ac:dyDescent="0.15">
      <c r="A8" s="32" t="s">
        <v>5</v>
      </c>
      <c r="B8" s="32"/>
      <c r="C8" s="32"/>
      <c r="D8" s="32"/>
      <c r="E8" s="32"/>
      <c r="F8" s="32"/>
      <c r="G8" s="32"/>
      <c r="H8" s="32"/>
      <c r="I8" s="32"/>
    </row>
    <row r="9" spans="1:9" x14ac:dyDescent="0.15">
      <c r="A9" t="s">
        <v>0</v>
      </c>
    </row>
    <row r="10" spans="1:9" ht="24" customHeight="1" x14ac:dyDescent="0.15">
      <c r="A10" s="33" t="s">
        <v>6</v>
      </c>
      <c r="B10" s="34" t="s">
        <v>0</v>
      </c>
      <c r="C10" s="34" t="s">
        <v>7</v>
      </c>
      <c r="D10" s="34" t="s">
        <v>0</v>
      </c>
      <c r="E10" s="34" t="s">
        <v>8</v>
      </c>
      <c r="F10" s="34" t="s">
        <v>0</v>
      </c>
      <c r="G10" s="34" t="s">
        <v>9</v>
      </c>
      <c r="H10" s="34" t="s">
        <v>0</v>
      </c>
      <c r="I10" s="4" t="s">
        <v>10</v>
      </c>
    </row>
    <row r="11" spans="1:9" ht="24" customHeight="1" x14ac:dyDescent="0.15">
      <c r="A11" s="35" t="s">
        <v>11</v>
      </c>
      <c r="B11" s="36"/>
      <c r="C11" s="36" t="s">
        <v>12</v>
      </c>
      <c r="D11" s="36"/>
      <c r="E11" s="36" t="s">
        <v>13</v>
      </c>
      <c r="F11" s="36"/>
      <c r="G11" s="36" t="s">
        <v>14</v>
      </c>
      <c r="H11" s="36"/>
      <c r="I11" s="8" t="s">
        <v>14</v>
      </c>
    </row>
    <row r="12" spans="1:9" ht="24" customHeight="1" x14ac:dyDescent="0.15">
      <c r="A12" s="37" t="s">
        <v>11</v>
      </c>
      <c r="B12" s="38"/>
      <c r="C12" s="38" t="s">
        <v>15</v>
      </c>
      <c r="D12" s="38"/>
      <c r="E12" s="38" t="s">
        <v>16</v>
      </c>
      <c r="F12" s="38"/>
      <c r="G12" s="38" t="s">
        <v>17</v>
      </c>
      <c r="H12" s="38"/>
      <c r="I12" s="9" t="s">
        <v>18</v>
      </c>
    </row>
    <row r="13" spans="1:9" ht="24" customHeight="1" x14ac:dyDescent="0.15">
      <c r="A13" s="35" t="s">
        <v>11</v>
      </c>
      <c r="B13" s="36"/>
      <c r="C13" s="36" t="s">
        <v>19</v>
      </c>
      <c r="D13" s="36"/>
      <c r="E13" s="36" t="s">
        <v>20</v>
      </c>
      <c r="F13" s="36"/>
      <c r="G13" s="36" t="s">
        <v>17</v>
      </c>
      <c r="H13" s="36"/>
      <c r="I13" s="8" t="s">
        <v>21</v>
      </c>
    </row>
    <row r="14" spans="1:9" ht="24" customHeight="1" x14ac:dyDescent="0.15">
      <c r="A14" s="37" t="s">
        <v>11</v>
      </c>
      <c r="B14" s="38"/>
      <c r="C14" s="38" t="s">
        <v>22</v>
      </c>
      <c r="D14" s="38"/>
      <c r="E14" s="38" t="s">
        <v>23</v>
      </c>
      <c r="F14" s="38"/>
      <c r="G14" s="38" t="s">
        <v>24</v>
      </c>
      <c r="H14" s="38"/>
      <c r="I14" s="9" t="s">
        <v>24</v>
      </c>
    </row>
    <row r="15" spans="1:9" ht="24" customHeight="1" x14ac:dyDescent="0.15">
      <c r="A15" s="39" t="s">
        <v>11</v>
      </c>
      <c r="B15" s="40"/>
      <c r="C15" s="40" t="s">
        <v>25</v>
      </c>
      <c r="D15" s="40"/>
      <c r="E15" s="40" t="s">
        <v>26</v>
      </c>
      <c r="F15" s="40"/>
      <c r="G15" s="40" t="s">
        <v>27</v>
      </c>
      <c r="H15" s="40"/>
      <c r="I15" s="10" t="s">
        <v>28</v>
      </c>
    </row>
    <row r="16" spans="1:9" x14ac:dyDescent="0.15">
      <c r="A16" t="s">
        <v>0</v>
      </c>
    </row>
  </sheetData>
  <mergeCells count="30">
    <mergeCell ref="A15:B15"/>
    <mergeCell ref="C15:D15"/>
    <mergeCell ref="E15:F15"/>
    <mergeCell ref="G15:H15"/>
    <mergeCell ref="A13:B13"/>
    <mergeCell ref="C13:D13"/>
    <mergeCell ref="E13:F13"/>
    <mergeCell ref="G13:H13"/>
    <mergeCell ref="A14:B14"/>
    <mergeCell ref="C14:D14"/>
    <mergeCell ref="E14:F14"/>
    <mergeCell ref="G14:H14"/>
    <mergeCell ref="A11:B11"/>
    <mergeCell ref="C11:D11"/>
    <mergeCell ref="E11:F11"/>
    <mergeCell ref="G11:H11"/>
    <mergeCell ref="A12:B12"/>
    <mergeCell ref="C12:D12"/>
    <mergeCell ref="E12:F12"/>
    <mergeCell ref="G12:H12"/>
    <mergeCell ref="A8:I8"/>
    <mergeCell ref="A10:B10"/>
    <mergeCell ref="C10:D10"/>
    <mergeCell ref="E10:F10"/>
    <mergeCell ref="G10:H10"/>
    <mergeCell ref="E1:I1"/>
    <mergeCell ref="A1:B1"/>
    <mergeCell ref="E2:I2"/>
    <mergeCell ref="E3:I3"/>
    <mergeCell ref="A5:I5"/>
  </mergeCells>
  <pageMargins left="0.75" right="0.75" top="1" bottom="1" header="0.5" footer="0.5"/>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H6"/>
  <sheetViews>
    <sheetView showGridLines="0" showWhiteSpace="0" workbookViewId="0"/>
  </sheetViews>
  <sheetFormatPr baseColWidth="10" defaultColWidth="8.83203125" defaultRowHeight="14" x14ac:dyDescent="0.15"/>
  <cols>
    <col min="1" max="2" width="36.33203125" bestFit="1" customWidth="1"/>
    <col min="3" max="3" width="35.1640625" bestFit="1" customWidth="1"/>
    <col min="4" max="4" width="38.5" bestFit="1" customWidth="1"/>
    <col min="5" max="5" width="42.83203125" bestFit="1" customWidth="1"/>
    <col min="6" max="6" width="19.83203125" bestFit="1" customWidth="1"/>
    <col min="7" max="7" width="30.83203125" bestFit="1" customWidth="1"/>
    <col min="8" max="8" width="34.1640625" bestFit="1" customWidth="1"/>
    <col min="9" max="9" width="38.5" bestFit="1" customWidth="1"/>
    <col min="10" max="10" width="42.83203125" bestFit="1" customWidth="1"/>
    <col min="11" max="11" width="18.6640625" bestFit="1" customWidth="1"/>
    <col min="12" max="12" width="27.5" bestFit="1" customWidth="1"/>
    <col min="13" max="13" width="23.1640625" bestFit="1" customWidth="1"/>
    <col min="14" max="14" width="34.1640625" bestFit="1" customWidth="1"/>
    <col min="15" max="15" width="30.83203125" bestFit="1" customWidth="1"/>
    <col min="16" max="16" width="27.5" bestFit="1" customWidth="1"/>
    <col min="17" max="17" width="52.83203125" bestFit="1" customWidth="1"/>
    <col min="18" max="18" width="27.5" bestFit="1" customWidth="1"/>
    <col min="19" max="19" width="23.1640625" bestFit="1" customWidth="1"/>
    <col min="20" max="20" width="15.33203125" bestFit="1" customWidth="1"/>
    <col min="21" max="21" width="29.6640625" bestFit="1" customWidth="1"/>
    <col min="22" max="22" width="26.33203125" bestFit="1" customWidth="1"/>
    <col min="23" max="23" width="34.1640625" bestFit="1" customWidth="1"/>
    <col min="24" max="24" width="25.33203125" bestFit="1" customWidth="1"/>
    <col min="25" max="25" width="17.6640625" bestFit="1" customWidth="1"/>
    <col min="26" max="26" width="27.5" bestFit="1" customWidth="1"/>
    <col min="27" max="27" width="9.83203125" bestFit="1" customWidth="1"/>
    <col min="28" max="28" width="27.5" bestFit="1" customWidth="1"/>
    <col min="29" max="29" width="24.1640625" bestFit="1" customWidth="1"/>
    <col min="30" max="30" width="52.83203125" bestFit="1" customWidth="1"/>
    <col min="31" max="32" width="23.1640625" bestFit="1" customWidth="1"/>
    <col min="33" max="33" width="17.6640625" bestFit="1" customWidth="1"/>
    <col min="34" max="34" width="24.1640625" bestFit="1" customWidth="1"/>
    <col min="35" max="35" width="35.1640625" bestFit="1" customWidth="1"/>
    <col min="36" max="36" width="13.1640625" bestFit="1" customWidth="1"/>
    <col min="37" max="37" width="19.83203125" bestFit="1" customWidth="1"/>
    <col min="38" max="38" width="34.1640625" bestFit="1" customWidth="1"/>
    <col min="39" max="39" width="27.5" bestFit="1" customWidth="1"/>
    <col min="40" max="40" width="8.83203125" bestFit="1" customWidth="1"/>
    <col min="41" max="41" width="12.1640625" bestFit="1" customWidth="1"/>
    <col min="42" max="42" width="8.83203125" bestFit="1" customWidth="1"/>
    <col min="43" max="43" width="19.83203125" bestFit="1" customWidth="1"/>
    <col min="44" max="44" width="23.1640625" bestFit="1" customWidth="1"/>
    <col min="45" max="45" width="15.33203125" bestFit="1" customWidth="1"/>
    <col min="46" max="46" width="18.6640625" bestFit="1" customWidth="1"/>
    <col min="47" max="47" width="16.5" bestFit="1" customWidth="1"/>
    <col min="48" max="48" width="12.1640625" bestFit="1" customWidth="1"/>
    <col min="49" max="49" width="17.6640625" bestFit="1" customWidth="1"/>
    <col min="50" max="50" width="19.83203125" bestFit="1" customWidth="1"/>
    <col min="51" max="51" width="17.6640625" bestFit="1" customWidth="1"/>
    <col min="52" max="52" width="20.83203125" bestFit="1" customWidth="1"/>
    <col min="53" max="53" width="12.1640625" bestFit="1" customWidth="1"/>
    <col min="54" max="54" width="20.83203125" bestFit="1" customWidth="1"/>
    <col min="55" max="55" width="24.1640625" bestFit="1" customWidth="1"/>
    <col min="56" max="56" width="7.6640625" bestFit="1" customWidth="1"/>
    <col min="57" max="57" width="13.1640625" bestFit="1" customWidth="1"/>
    <col min="58" max="58" width="17.6640625" bestFit="1" customWidth="1"/>
    <col min="59" max="59" width="15.33203125" bestFit="1" customWidth="1"/>
    <col min="60" max="60" width="29.6640625" bestFit="1" customWidth="1"/>
    <col min="61" max="61" width="22" bestFit="1" customWidth="1"/>
    <col min="62" max="62" width="11" bestFit="1" customWidth="1"/>
    <col min="63" max="63" width="12.1640625" bestFit="1" customWidth="1"/>
    <col min="64" max="64" width="26.33203125" bestFit="1" customWidth="1"/>
    <col min="65" max="65" width="8.83203125" bestFit="1" customWidth="1"/>
    <col min="66" max="66" width="26.33203125" bestFit="1" customWidth="1"/>
    <col min="67" max="67" width="11" bestFit="1" customWidth="1"/>
    <col min="68" max="68" width="22" bestFit="1" customWidth="1"/>
    <col min="69" max="70" width="25.33203125" bestFit="1" customWidth="1"/>
    <col min="71" max="71" width="12.1640625" bestFit="1" customWidth="1"/>
    <col min="72" max="72" width="22" bestFit="1" customWidth="1"/>
    <col min="73" max="73" width="27.5" bestFit="1" customWidth="1"/>
    <col min="74" max="74" width="22" bestFit="1" customWidth="1"/>
    <col min="75" max="75" width="8.83203125" bestFit="1" customWidth="1"/>
    <col min="76" max="76" width="20.83203125" bestFit="1" customWidth="1"/>
    <col min="77" max="77" width="23.1640625" bestFit="1" customWidth="1"/>
    <col min="78" max="78" width="30.83203125" bestFit="1" customWidth="1"/>
    <col min="79" max="79" width="15.33203125" bestFit="1" customWidth="1"/>
    <col min="80" max="80" width="16.5" bestFit="1" customWidth="1"/>
    <col min="81" max="81" width="9.83203125" bestFit="1" customWidth="1"/>
    <col min="82" max="82" width="19.83203125" bestFit="1" customWidth="1"/>
    <col min="83" max="83" width="17.6640625" bestFit="1" customWidth="1"/>
    <col min="84" max="84" width="13.1640625" bestFit="1" customWidth="1"/>
    <col min="85" max="85" width="14.33203125" bestFit="1" customWidth="1"/>
    <col min="86" max="86" width="18.6640625" bestFit="1" customWidth="1"/>
  </cols>
  <sheetData>
    <row r="1" spans="1:86" x14ac:dyDescent="0.15">
      <c r="A1" t="s">
        <v>29</v>
      </c>
      <c r="B1" t="s">
        <v>30</v>
      </c>
      <c r="C1" t="s">
        <v>31</v>
      </c>
      <c r="D1" t="s">
        <v>32</v>
      </c>
      <c r="E1" t="s">
        <v>33</v>
      </c>
      <c r="F1" t="s">
        <v>34</v>
      </c>
      <c r="G1" t="s">
        <v>35</v>
      </c>
      <c r="H1" t="s">
        <v>36</v>
      </c>
      <c r="I1" t="s">
        <v>37</v>
      </c>
      <c r="J1" t="s">
        <v>38</v>
      </c>
      <c r="K1" t="s">
        <v>39</v>
      </c>
      <c r="L1" t="s">
        <v>40</v>
      </c>
      <c r="M1" t="s">
        <v>41</v>
      </c>
      <c r="N1" t="s">
        <v>42</v>
      </c>
      <c r="O1" t="s">
        <v>43</v>
      </c>
      <c r="P1" t="s">
        <v>44</v>
      </c>
      <c r="Q1" t="s">
        <v>45</v>
      </c>
      <c r="R1" t="s">
        <v>46</v>
      </c>
      <c r="S1" t="s">
        <v>47</v>
      </c>
      <c r="T1" t="s">
        <v>48</v>
      </c>
      <c r="U1" t="s">
        <v>49</v>
      </c>
      <c r="V1" t="s">
        <v>50</v>
      </c>
      <c r="W1" t="s">
        <v>51</v>
      </c>
      <c r="X1" t="s">
        <v>52</v>
      </c>
      <c r="Y1" t="s">
        <v>53</v>
      </c>
      <c r="Z1" t="s">
        <v>54</v>
      </c>
      <c r="AA1" t="s">
        <v>55</v>
      </c>
      <c r="AB1" t="s">
        <v>56</v>
      </c>
      <c r="AC1" t="s">
        <v>57</v>
      </c>
      <c r="AD1" t="s">
        <v>58</v>
      </c>
      <c r="AE1" t="s">
        <v>59</v>
      </c>
      <c r="AF1" t="s">
        <v>60</v>
      </c>
      <c r="AG1" t="s">
        <v>61</v>
      </c>
      <c r="AH1" t="s">
        <v>62</v>
      </c>
    </row>
    <row r="2" spans="1:86" x14ac:dyDescent="0.15">
      <c r="A2" t="s">
        <v>29</v>
      </c>
      <c r="B2" t="s">
        <v>34</v>
      </c>
      <c r="C2" t="s">
        <v>35</v>
      </c>
      <c r="D2" t="s">
        <v>37</v>
      </c>
      <c r="E2" t="s">
        <v>38</v>
      </c>
      <c r="F2" t="s">
        <v>40</v>
      </c>
      <c r="G2" t="s">
        <v>43</v>
      </c>
      <c r="H2" t="s">
        <v>44</v>
      </c>
      <c r="I2" t="s">
        <v>46</v>
      </c>
      <c r="J2" t="s">
        <v>53</v>
      </c>
      <c r="K2" t="s">
        <v>55</v>
      </c>
      <c r="L2" t="s">
        <v>56</v>
      </c>
      <c r="M2" t="s">
        <v>57</v>
      </c>
      <c r="N2" t="s">
        <v>62</v>
      </c>
    </row>
    <row r="3" spans="1:86" x14ac:dyDescent="0.15">
      <c r="A3" t="s">
        <v>30</v>
      </c>
      <c r="B3" t="s">
        <v>31</v>
      </c>
      <c r="C3" t="s">
        <v>32</v>
      </c>
      <c r="D3" t="s">
        <v>33</v>
      </c>
      <c r="E3" t="s">
        <v>36</v>
      </c>
      <c r="F3" t="s">
        <v>39</v>
      </c>
      <c r="G3" t="s">
        <v>41</v>
      </c>
      <c r="H3" t="s">
        <v>42</v>
      </c>
      <c r="I3" t="s">
        <v>45</v>
      </c>
      <c r="J3" t="s">
        <v>47</v>
      </c>
      <c r="K3" t="s">
        <v>48</v>
      </c>
      <c r="L3" t="s">
        <v>49</v>
      </c>
      <c r="M3" t="s">
        <v>50</v>
      </c>
      <c r="N3" t="s">
        <v>51</v>
      </c>
      <c r="O3" t="s">
        <v>52</v>
      </c>
      <c r="P3" t="s">
        <v>54</v>
      </c>
      <c r="Q3" t="s">
        <v>58</v>
      </c>
      <c r="R3" t="s">
        <v>59</v>
      </c>
      <c r="S3" t="s">
        <v>60</v>
      </c>
    </row>
    <row r="4" spans="1:86" x14ac:dyDescent="0.15">
      <c r="A4">
        <f>ABS(ROUNDUP(SUMPRODUCT(SUMIFS(Transactions!C2:C543, Transactions!G2:G543, {"Annuity","Dividends","Foreign Sourced","Gov. Benefits - Family Allowance","Gov. Benefits - Unemployed Allowance","Interest Income","Other Government Benefits","Other Income","Other Recurring Income","Rental Income","Salary","Salary - Other Credits","Superannuation","Worker Compensation"}, Transactions!A2:A543, "&gt;="&amp; "2023-10-01", Transactions!A2:A543, "&lt;="&amp; EOMONTH("2023-10-01", 0))),2))</f>
        <v>5347.33</v>
      </c>
      <c r="B4">
        <f>ABS(ROUNDUP(SUMPRODUCT(SUMIFS(Transactions!C2:C543, Transactions!G2:G543, {"Annuity","Dividends","Foreign Sourced","Gov. Benefits - Family Allowance","Gov. Benefits - Unemployed Allowance","Interest Income","Other Government Benefits","Other Income","Other Recurring Income","Rental Income","Salary","Salary - Other Credits","Superannuation","Worker Compensation"}, Transactions!A2:A543, "&gt;="&amp; "2023-11-01", Transactions!A2:A543, "&lt;="&amp; EOMONTH("2023-11-01", 0))),2))</f>
        <v>7247.16</v>
      </c>
      <c r="C4">
        <f>ABS(ROUNDUP(SUMPRODUCT(SUMIFS(Transactions!C2:C543, Transactions!G2:G543, {"Annuity","Dividends","Foreign Sourced","Gov. Benefits - Family Allowance","Gov. Benefits - Unemployed Allowance","Interest Income","Other Government Benefits","Other Income","Other Recurring Income","Rental Income","Salary","Salary - Other Credits","Superannuation","Worker Compensation"}, Transactions!A2:A543, "&gt;="&amp; "2023-12-01", Transactions!A2:A543, "&lt;="&amp; EOMONTH("2023-12-01", 0))),2))</f>
        <v>10894.66</v>
      </c>
      <c r="D4">
        <f>ABS(ROUNDUP(SUMPRODUCT(SUMIFS(Transactions!C2:C543, Transactions!G2:G543, {"Annuity","Dividends","Foreign Sourced","Gov. Benefits - Family Allowance","Gov. Benefits - Unemployed Allowance","Interest Income","Other Government Benefits","Other Income","Other Recurring Income","Rental Income","Salary","Salary - Other Credits","Superannuation","Worker Compensation"}, Transactions!A2:A543, "&gt;="&amp; "2024-01-01", Transactions!A2:A543, "&lt;="&amp; EOMONTH("2024-01-01", 0))),2))</f>
        <v>5547.33</v>
      </c>
      <c r="E4">
        <f>ABS(ROUNDUP(SUMPRODUCT(SUMIFS(Transactions!C2:C543, Transactions!G2:G543, {"Annuity","Dividends","Foreign Sourced","Gov. Benefits - Family Allowance","Gov. Benefits - Unemployed Allowance","Interest Income","Other Government Benefits","Other Income","Other Recurring Income","Rental Income","Salary","Salary - Other Credits","Superannuation","Worker Compensation"}, Transactions!A2:A543, "&gt;="&amp; "2024-02-01", Transactions!A2:A543, "&lt;="&amp; EOMONTH("2024-02-01", 0))),2))</f>
        <v>5575.09</v>
      </c>
      <c r="F4">
        <f>ABS(ROUNDUP(SUMPRODUCT(SUMIFS(Transactions!C2:C543, Transactions!G2:G543, {"Annuity","Dividends","Foreign Sourced","Gov. Benefits - Family Allowance","Gov. Benefits - Unemployed Allowance","Interest Income","Other Government Benefits","Other Income","Other Recurring Income","Rental Income","Salary","Salary - Other Credits","Superannuation","Worker Compensation"}, Transactions!A2:A543, "&gt;="&amp; "2024-03-01", Transactions!A2:A543, "&lt;="&amp; EOMONTH("2024-03-01", 0))),2))</f>
        <v>5557.68</v>
      </c>
      <c r="G4">
        <f>ABS(ROUNDUP(SUMPRODUCT(SUMIFS(Transactions!C2:C543, Transactions!G2:G543, {"Annuity","Dividends","Foreign Sourced","Gov. Benefits - Family Allowance","Gov. Benefits - Unemployed Allowance","Interest Income","Other Government Benefits","Other Income","Other Recurring Income","Rental Income","Salary","Salary - Other Credits","Superannuation","Worker Compensation"}, Transactions!A2:A543, "&gt;="&amp; "2024-04-01", Transactions!A2:A543, "&lt;="&amp; EOMONTH("2024-04-01", 0))),2))</f>
        <v>5475.39</v>
      </c>
      <c r="H4">
        <f>ABS(ROUNDUP(SUMPRODUCT(SUMIFS(Transactions!C2:C543, Transactions!G2:G543, {"Annuity","Dividends","Foreign Sourced","Gov. Benefits - Family Allowance","Gov. Benefits - Unemployed Allowance","Interest Income","Other Government Benefits","Other Income","Other Recurring Income","Rental Income","Salary","Salary - Other Credits","Superannuation","Worker Compensation"}, Transactions!A2:A543, "&gt;="&amp; "2024-05-01", Transactions!A2:A543, "&lt;="&amp; EOMONTH("2024-05-01", 0))),2))</f>
        <v>6370.14</v>
      </c>
      <c r="I4">
        <f>ABS(ROUNDUP(SUMPRODUCT(SUMIFS(Transactions!C2:C543, Transactions!G2:G543, {"Annuity","Dividends","Foreign Sourced","Gov. Benefits - Family Allowance","Gov. Benefits - Unemployed Allowance","Interest Income","Other Government Benefits","Other Income","Other Recurring Income","Rental Income","Salary","Salary - Other Credits","Superannuation","Worker Compensation"}, Transactions!A2:A543, "&gt;="&amp; "2024-06-01", Transactions!A2:A543, "&lt;="&amp; EOMONTH("2024-06-01", 0))),2))</f>
        <v>5937.94</v>
      </c>
      <c r="J4">
        <f>ABS(ROUNDUP(SUMPRODUCT(SUMIFS(Transactions!C2:C543, Transactions!G2:G543, {"Annuity","Dividends","Foreign Sourced","Gov. Benefits - Family Allowance","Gov. Benefits - Unemployed Allowance","Interest Income","Other Government Benefits","Other Income","Other Recurring Income","Rental Income","Salary","Salary - Other Credits","Superannuation","Worker Compensation"}, Transactions!A2:A543, "&gt;="&amp; "2024-07-01", Transactions!A2:A543, "&lt;="&amp; EOMONTH("2024-07-01", 0))),2))</f>
        <v>6222.85</v>
      </c>
      <c r="K4">
        <f>ABS(ROUNDUP(SUMPRODUCT(SUMIFS(Transactions!C2:C543, Transactions!G2:G543, {"Annuity","Dividends","Foreign Sourced","Gov. Benefits - Family Allowance","Gov. Benefits - Unemployed Allowance","Interest Income","Other Government Benefits","Other Income","Other Recurring Income","Rental Income","Salary","Salary - Other Credits","Superannuation","Worker Compensation"}, Transactions!A2:A543, "&gt;="&amp; "2024-08-01", Transactions!A2:A543, "&lt;="&amp; EOMONTH("2024-08-01", 0))),2))</f>
        <v>21105.73</v>
      </c>
      <c r="L4">
        <f>ABS(ROUNDUP(SUMPRODUCT(SUMIFS(Transactions!C2:C543, Transactions!G2:G543, {"Annuity","Dividends","Foreign Sourced","Gov. Benefits - Family Allowance","Gov. Benefits - Unemployed Allowance","Interest Income","Other Government Benefits","Other Income","Other Recurring Income","Rental Income","Salary","Salary - Other Credits","Superannuation","Worker Compensation"}, Transactions!A2:A543, "&gt;="&amp; "2024-09-01", Transactions!A2:A543, "&lt;="&amp; EOMONTH("2024-09-01", 0))),2))</f>
        <v>7222.55</v>
      </c>
      <c r="M4">
        <f>ABS(ROUNDUP(SUMPRODUCT(SUMIFS(Transactions!C2:C543, Transactions!G2:G543, {"Annuity","Dividends","Foreign Sourced","Gov. Benefits - Family Allowance","Gov. Benefits - Unemployed Allowance","Interest Income","Other Government Benefits","Other Income","Other Recurring Income","Rental Income","Salary","Salary - Other Credits","Superannuation","Worker Compensation"}, Transactions!A2:A543, "&gt;="&amp; "2024-10-01", Transactions!A2:A543, "&lt;="&amp; EOMONTH("2024-10-01", 0))),2))</f>
        <v>0</v>
      </c>
    </row>
    <row r="5" spans="1:86" x14ac:dyDescent="0.15">
      <c r="A5">
        <f>ABS(ROUNDUP(SUMPRODUCT(SUMIFS(Transactions!C2:C543, Transactions!G2:G543, {"Body Corporate and Strata Fees","Child and Spousal Maintenance","Childcare","Clothing and Personal Care","General Insurance","Groceries","Medical and Health","Other Discretionary Expenses","Other Insurance","Personal Insurance","Pet Care","Private Education","Public Education","Recreation and Entertainment","Rent or Board","Residence Running Cost","Telephone, Internet, pay TV and Subscriptions","Tertiary Education","Transport"}, Transactions!A2:A543, "&gt;="&amp; "2023-10-01", Transactions!A2:A543, "&lt;="&amp; EOMONTH("2023-10-01", 0))),2))</f>
        <v>5780.66</v>
      </c>
      <c r="B5">
        <f>ABS(ROUNDUP(SUMPRODUCT(SUMIFS(Transactions!C2:C543, Transactions!G2:G543, {"Body Corporate and Strata Fees","Child and Spousal Maintenance","Childcare","Clothing and Personal Care","General Insurance","Groceries","Medical and Health","Other Discretionary Expenses","Other Insurance","Personal Insurance","Pet Care","Private Education","Public Education","Recreation and Entertainment","Rent or Board","Residence Running Cost","Telephone, Internet, pay TV and Subscriptions","Tertiary Education","Transport"}, Transactions!A2:A543, "&gt;="&amp; "2023-11-01", Transactions!A2:A543, "&lt;="&amp; EOMONTH("2023-11-01", 0))),2))</f>
        <v>2184.08</v>
      </c>
      <c r="C5">
        <f>ABS(ROUNDUP(SUMPRODUCT(SUMIFS(Transactions!C2:C543, Transactions!G2:G543, {"Body Corporate and Strata Fees","Child and Spousal Maintenance","Childcare","Clothing and Personal Care","General Insurance","Groceries","Medical and Health","Other Discretionary Expenses","Other Insurance","Personal Insurance","Pet Care","Private Education","Public Education","Recreation and Entertainment","Rent or Board","Residence Running Cost","Telephone, Internet, pay TV and Subscriptions","Tertiary Education","Transport"}, Transactions!A2:A543, "&gt;="&amp; "2023-12-01", Transactions!A2:A543, "&lt;="&amp; EOMONTH("2023-12-01", 0))),2))</f>
        <v>2735.94</v>
      </c>
      <c r="D5">
        <f>ABS(ROUNDUP(SUMPRODUCT(SUMIFS(Transactions!C2:C543, Transactions!G2:G543, {"Body Corporate and Strata Fees","Child and Spousal Maintenance","Childcare","Clothing and Personal Care","General Insurance","Groceries","Medical and Health","Other Discretionary Expenses","Other Insurance","Personal Insurance","Pet Care","Private Education","Public Education","Recreation and Entertainment","Rent or Board","Residence Running Cost","Telephone, Internet, pay TV and Subscriptions","Tertiary Education","Transport"}, Transactions!A2:A543, "&gt;="&amp; "2024-01-01", Transactions!A2:A543, "&lt;="&amp; EOMONTH("2024-01-01", 0))),2))</f>
        <v>3018.34</v>
      </c>
      <c r="E5">
        <f>ABS(ROUNDUP(SUMPRODUCT(SUMIFS(Transactions!C2:C543, Transactions!G2:G543, {"Body Corporate and Strata Fees","Child and Spousal Maintenance","Childcare","Clothing and Personal Care","General Insurance","Groceries","Medical and Health","Other Discretionary Expenses","Other Insurance","Personal Insurance","Pet Care","Private Education","Public Education","Recreation and Entertainment","Rent or Board","Residence Running Cost","Telephone, Internet, pay TV and Subscriptions","Tertiary Education","Transport"}, Transactions!A2:A543, "&gt;="&amp; "2024-02-01", Transactions!A2:A543, "&lt;="&amp; EOMONTH("2024-02-01", 0))),2))</f>
        <v>634.73</v>
      </c>
      <c r="F5">
        <f>ABS(ROUNDUP(SUMPRODUCT(SUMIFS(Transactions!C2:C543, Transactions!G2:G543, {"Body Corporate and Strata Fees","Child and Spousal Maintenance","Childcare","Clothing and Personal Care","General Insurance","Groceries","Medical and Health","Other Discretionary Expenses","Other Insurance","Personal Insurance","Pet Care","Private Education","Public Education","Recreation and Entertainment","Rent or Board","Residence Running Cost","Telephone, Internet, pay TV and Subscriptions","Tertiary Education","Transport"}, Transactions!A2:A543, "&gt;="&amp; "2024-03-01", Transactions!A2:A543, "&lt;="&amp; EOMONTH("2024-03-01", 0))),2))</f>
        <v>317.95</v>
      </c>
      <c r="G5">
        <f>ABS(ROUNDUP(SUMPRODUCT(SUMIFS(Transactions!C2:C543, Transactions!G2:G543, {"Body Corporate and Strata Fees","Child and Spousal Maintenance","Childcare","Clothing and Personal Care","General Insurance","Groceries","Medical and Health","Other Discretionary Expenses","Other Insurance","Personal Insurance","Pet Care","Private Education","Public Education","Recreation and Entertainment","Rent or Board","Residence Running Cost","Telephone, Internet, pay TV and Subscriptions","Tertiary Education","Transport"}, Transactions!A2:A543, "&gt;="&amp; "2024-04-01", Transactions!A2:A543, "&lt;="&amp; EOMONTH("2024-04-01", 0))),2))</f>
        <v>401.04</v>
      </c>
      <c r="H5">
        <f>ABS(ROUNDUP(SUMPRODUCT(SUMIFS(Transactions!C2:C543, Transactions!G2:G543, {"Body Corporate and Strata Fees","Child and Spousal Maintenance","Childcare","Clothing and Personal Care","General Insurance","Groceries","Medical and Health","Other Discretionary Expenses","Other Insurance","Personal Insurance","Pet Care","Private Education","Public Education","Recreation and Entertainment","Rent or Board","Residence Running Cost","Telephone, Internet, pay TV and Subscriptions","Tertiary Education","Transport"}, Transactions!A2:A543, "&gt;="&amp; "2024-05-01", Transactions!A2:A543, "&lt;="&amp; EOMONTH("2024-05-01", 0))),2))</f>
        <v>526.76</v>
      </c>
      <c r="I5">
        <f>ABS(ROUNDUP(SUMPRODUCT(SUMIFS(Transactions!C2:C543, Transactions!G2:G543, {"Body Corporate and Strata Fees","Child and Spousal Maintenance","Childcare","Clothing and Personal Care","General Insurance","Groceries","Medical and Health","Other Discretionary Expenses","Other Insurance","Personal Insurance","Pet Care","Private Education","Public Education","Recreation and Entertainment","Rent or Board","Residence Running Cost","Telephone, Internet, pay TV and Subscriptions","Tertiary Education","Transport"}, Transactions!A2:A543, "&gt;="&amp; "2024-06-01", Transactions!A2:A543, "&lt;="&amp; EOMONTH("2024-06-01", 0))),2))</f>
        <v>2676.57</v>
      </c>
      <c r="J5">
        <f>ABS(ROUNDUP(SUMPRODUCT(SUMIFS(Transactions!C2:C543, Transactions!G2:G543, {"Body Corporate and Strata Fees","Child and Spousal Maintenance","Childcare","Clothing and Personal Care","General Insurance","Groceries","Medical and Health","Other Discretionary Expenses","Other Insurance","Personal Insurance","Pet Care","Private Education","Public Education","Recreation and Entertainment","Rent or Board","Residence Running Cost","Telephone, Internet, pay TV and Subscriptions","Tertiary Education","Transport"}, Transactions!A2:A543, "&gt;="&amp; "2024-07-01", Transactions!A2:A543, "&lt;="&amp; EOMONTH("2024-07-01", 0))),2))</f>
        <v>892.8</v>
      </c>
      <c r="K5">
        <f>ABS(ROUNDUP(SUMPRODUCT(SUMIFS(Transactions!C2:C543, Transactions!G2:G543, {"Body Corporate and Strata Fees","Child and Spousal Maintenance","Childcare","Clothing and Personal Care","General Insurance","Groceries","Medical and Health","Other Discretionary Expenses","Other Insurance","Personal Insurance","Pet Care","Private Education","Public Education","Recreation and Entertainment","Rent or Board","Residence Running Cost","Telephone, Internet, pay TV and Subscriptions","Tertiary Education","Transport"}, Transactions!A2:A543, "&gt;="&amp; "2024-08-01", Transactions!A2:A543, "&lt;="&amp; EOMONTH("2024-08-01", 0))),2))</f>
        <v>6117.5</v>
      </c>
      <c r="L5">
        <f>ABS(ROUNDUP(SUMPRODUCT(SUMIFS(Transactions!C2:C543, Transactions!G2:G543, {"Body Corporate and Strata Fees","Child and Spousal Maintenance","Childcare","Clothing and Personal Care","General Insurance","Groceries","Medical and Health","Other Discretionary Expenses","Other Insurance","Personal Insurance","Pet Care","Private Education","Public Education","Recreation and Entertainment","Rent or Board","Residence Running Cost","Telephone, Internet, pay TV and Subscriptions","Tertiary Education","Transport"}, Transactions!A2:A543, "&gt;="&amp; "2024-09-01", Transactions!A2:A543, "&lt;="&amp; EOMONTH("2024-09-01", 0))),2))</f>
        <v>0</v>
      </c>
      <c r="M5">
        <f>ABS(ROUNDUP(SUMPRODUCT(SUMIFS(Transactions!C2:C543, Transactions!G2:G543, {"Body Corporate and Strata Fees","Child and Spousal Maintenance","Childcare","Clothing and Personal Care","General Insurance","Groceries","Medical and Health","Other Discretionary Expenses","Other Insurance","Personal Insurance","Pet Care","Private Education","Public Education","Recreation and Entertainment","Rent or Board","Residence Running Cost","Telephone, Internet, pay TV and Subscriptions","Tertiary Education","Transport"}, Transactions!A2:A543, "&gt;="&amp; "2024-10-01", Transactions!A2:A543, "&lt;="&amp; EOMONTH("2024-10-01", 0))),2))</f>
        <v>0</v>
      </c>
    </row>
    <row r="6" spans="1:86" x14ac:dyDescent="0.15">
      <c r="A6" t="s">
        <v>63</v>
      </c>
      <c r="B6" t="s">
        <v>64</v>
      </c>
      <c r="C6" t="s">
        <v>65</v>
      </c>
      <c r="D6" t="s">
        <v>66</v>
      </c>
      <c r="E6" t="s">
        <v>67</v>
      </c>
      <c r="F6" t="s">
        <v>68</v>
      </c>
      <c r="G6" t="s">
        <v>69</v>
      </c>
      <c r="H6" t="s">
        <v>70</v>
      </c>
      <c r="I6" t="s">
        <v>71</v>
      </c>
      <c r="J6" t="s">
        <v>72</v>
      </c>
      <c r="K6" t="s">
        <v>73</v>
      </c>
      <c r="L6" t="s">
        <v>74</v>
      </c>
      <c r="M6" t="s">
        <v>75</v>
      </c>
      <c r="N6" t="s">
        <v>76</v>
      </c>
      <c r="O6" t="s">
        <v>77</v>
      </c>
      <c r="P6" t="s">
        <v>78</v>
      </c>
      <c r="Q6" t="s">
        <v>79</v>
      </c>
      <c r="R6" t="s">
        <v>80</v>
      </c>
      <c r="S6" t="s">
        <v>81</v>
      </c>
      <c r="T6" t="s">
        <v>82</v>
      </c>
      <c r="U6" t="s">
        <v>83</v>
      </c>
      <c r="V6" t="s">
        <v>84</v>
      </c>
      <c r="W6" t="s">
        <v>85</v>
      </c>
      <c r="X6" t="s">
        <v>86</v>
      </c>
      <c r="Y6" t="s">
        <v>87</v>
      </c>
      <c r="Z6" t="s">
        <v>88</v>
      </c>
      <c r="AA6" t="s">
        <v>89</v>
      </c>
      <c r="AB6" t="s">
        <v>90</v>
      </c>
      <c r="AC6" t="s">
        <v>91</v>
      </c>
      <c r="AD6" t="s">
        <v>39</v>
      </c>
      <c r="AE6" t="s">
        <v>92</v>
      </c>
      <c r="AF6" t="s">
        <v>93</v>
      </c>
      <c r="AG6" t="s">
        <v>94</v>
      </c>
      <c r="AH6" t="s">
        <v>95</v>
      </c>
      <c r="AI6" t="s">
        <v>96</v>
      </c>
      <c r="AJ6" t="s">
        <v>97</v>
      </c>
      <c r="AK6" t="s">
        <v>40</v>
      </c>
      <c r="AL6" t="s">
        <v>98</v>
      </c>
      <c r="AM6" t="s">
        <v>99</v>
      </c>
      <c r="AN6" t="s">
        <v>100</v>
      </c>
      <c r="AO6" t="s">
        <v>101</v>
      </c>
      <c r="AP6" t="s">
        <v>102</v>
      </c>
      <c r="AQ6" t="s">
        <v>103</v>
      </c>
      <c r="AR6" t="s">
        <v>104</v>
      </c>
      <c r="AS6" t="s">
        <v>105</v>
      </c>
      <c r="AT6" t="s">
        <v>106</v>
      </c>
      <c r="AU6" t="s">
        <v>44</v>
      </c>
      <c r="AV6" t="s">
        <v>107</v>
      </c>
      <c r="AW6" t="s">
        <v>108</v>
      </c>
      <c r="AX6" t="s">
        <v>109</v>
      </c>
      <c r="AY6" t="s">
        <v>110</v>
      </c>
      <c r="AZ6" t="s">
        <v>111</v>
      </c>
      <c r="BA6" t="s">
        <v>112</v>
      </c>
      <c r="BB6" t="s">
        <v>113</v>
      </c>
      <c r="BC6" t="s">
        <v>114</v>
      </c>
      <c r="BD6" t="s">
        <v>115</v>
      </c>
      <c r="BE6" t="s">
        <v>116</v>
      </c>
      <c r="BF6" t="s">
        <v>117</v>
      </c>
      <c r="BG6" t="s">
        <v>118</v>
      </c>
      <c r="BH6" t="s">
        <v>119</v>
      </c>
      <c r="BI6" t="s">
        <v>120</v>
      </c>
      <c r="BJ6" t="s">
        <v>121</v>
      </c>
      <c r="BK6" t="s">
        <v>122</v>
      </c>
      <c r="BL6" t="s">
        <v>123</v>
      </c>
      <c r="BM6" t="s">
        <v>124</v>
      </c>
      <c r="BN6" t="s">
        <v>125</v>
      </c>
      <c r="BO6" t="s">
        <v>126</v>
      </c>
      <c r="BP6" t="s">
        <v>127</v>
      </c>
      <c r="BQ6" t="s">
        <v>128</v>
      </c>
      <c r="BR6" t="s">
        <v>129</v>
      </c>
      <c r="BS6" t="s">
        <v>130</v>
      </c>
      <c r="BT6" t="s">
        <v>131</v>
      </c>
      <c r="BU6" t="s">
        <v>132</v>
      </c>
      <c r="BV6" t="s">
        <v>133</v>
      </c>
      <c r="BW6" t="s">
        <v>134</v>
      </c>
      <c r="BX6" t="s">
        <v>135</v>
      </c>
      <c r="BY6" t="s">
        <v>136</v>
      </c>
      <c r="BZ6" t="s">
        <v>137</v>
      </c>
      <c r="CA6" t="s">
        <v>138</v>
      </c>
      <c r="CB6" t="s">
        <v>139</v>
      </c>
      <c r="CC6" t="s">
        <v>140</v>
      </c>
      <c r="CD6" t="s">
        <v>141</v>
      </c>
      <c r="CE6" t="s">
        <v>61</v>
      </c>
      <c r="CF6" t="s">
        <v>142</v>
      </c>
      <c r="CG6" t="s">
        <v>143</v>
      </c>
      <c r="CH6" t="s">
        <v>144</v>
      </c>
    </row>
  </sheetData>
  <sheetProtection password="F84D" sheet="1"/>
  <pageMargins left="0.75" right="0.75" top="1" bottom="1" header="0.5" footer="0.5"/>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2"/>
  <sheetViews>
    <sheetView showGridLines="0" showWhiteSpace="0" workbookViewId="0"/>
  </sheetViews>
  <sheetFormatPr baseColWidth="10" defaultColWidth="8.83203125" defaultRowHeight="14" x14ac:dyDescent="0.15"/>
  <cols>
    <col min="1" max="1" width="40" bestFit="1" customWidth="1"/>
    <col min="2" max="3" width="20" bestFit="1" customWidth="1"/>
    <col min="4" max="4" width="40" bestFit="1" customWidth="1"/>
    <col min="5" max="5" width="20" bestFit="1" customWidth="1"/>
    <col min="6" max="9" width="0" hidden="1"/>
  </cols>
  <sheetData>
    <row r="1" spans="1:1" x14ac:dyDescent="0.15">
      <c r="A1" t="s">
        <v>0</v>
      </c>
    </row>
    <row r="2" spans="1:1" x14ac:dyDescent="0.15">
      <c r="A2" t="s">
        <v>0</v>
      </c>
    </row>
    <row r="3" spans="1:1" x14ac:dyDescent="0.15">
      <c r="A3" t="s">
        <v>0</v>
      </c>
    </row>
    <row r="4" spans="1:1" x14ac:dyDescent="0.15">
      <c r="A4" t="s">
        <v>0</v>
      </c>
    </row>
    <row r="5" spans="1:1" x14ac:dyDescent="0.15">
      <c r="A5" t="s">
        <v>0</v>
      </c>
    </row>
    <row r="6" spans="1:1" x14ac:dyDescent="0.15">
      <c r="A6" t="s">
        <v>0</v>
      </c>
    </row>
    <row r="7" spans="1:1" x14ac:dyDescent="0.15">
      <c r="A7" t="s">
        <v>0</v>
      </c>
    </row>
    <row r="8" spans="1:1" x14ac:dyDescent="0.15">
      <c r="A8" t="s">
        <v>0</v>
      </c>
    </row>
    <row r="9" spans="1:1" x14ac:dyDescent="0.15">
      <c r="A9" t="s">
        <v>0</v>
      </c>
    </row>
    <row r="10" spans="1:1" x14ac:dyDescent="0.15">
      <c r="A10" t="s">
        <v>0</v>
      </c>
    </row>
    <row r="11" spans="1:1" x14ac:dyDescent="0.15">
      <c r="A11" t="s">
        <v>0</v>
      </c>
    </row>
    <row r="12" spans="1:1" x14ac:dyDescent="0.15">
      <c r="A12" t="s">
        <v>0</v>
      </c>
    </row>
    <row r="13" spans="1:1" x14ac:dyDescent="0.15">
      <c r="A13" t="s">
        <v>0</v>
      </c>
    </row>
    <row r="14" spans="1:1" x14ac:dyDescent="0.15">
      <c r="A14" t="s">
        <v>0</v>
      </c>
    </row>
    <row r="15" spans="1:1" x14ac:dyDescent="0.15">
      <c r="A15" t="s">
        <v>0</v>
      </c>
    </row>
    <row r="16" spans="1:1" x14ac:dyDescent="0.15">
      <c r="A16" t="s">
        <v>0</v>
      </c>
    </row>
    <row r="17" spans="1:5" x14ac:dyDescent="0.15">
      <c r="A17" t="s">
        <v>0</v>
      </c>
    </row>
    <row r="18" spans="1:5" x14ac:dyDescent="0.15">
      <c r="A18" t="s">
        <v>0</v>
      </c>
    </row>
    <row r="19" spans="1:5" x14ac:dyDescent="0.15">
      <c r="A19" t="s">
        <v>0</v>
      </c>
    </row>
    <row r="20" spans="1:5" x14ac:dyDescent="0.15">
      <c r="A20" t="s">
        <v>0</v>
      </c>
    </row>
    <row r="21" spans="1:5" x14ac:dyDescent="0.15">
      <c r="A21" t="s">
        <v>0</v>
      </c>
    </row>
    <row r="22" spans="1:5" x14ac:dyDescent="0.15">
      <c r="A22" t="s">
        <v>0</v>
      </c>
    </row>
    <row r="23" spans="1:5" ht="24" customHeight="1" x14ac:dyDescent="0.15">
      <c r="A23" s="3" t="s">
        <v>145</v>
      </c>
      <c r="B23" s="4" t="s">
        <v>146</v>
      </c>
      <c r="C23" s="13"/>
      <c r="D23" s="3" t="s">
        <v>147</v>
      </c>
      <c r="E23" s="4" t="s">
        <v>146</v>
      </c>
    </row>
    <row r="24" spans="1:5" ht="24" customHeight="1" x14ac:dyDescent="0.15">
      <c r="A24" s="14" t="s">
        <v>148</v>
      </c>
      <c r="B24" s="15"/>
      <c r="C24" s="13"/>
      <c r="D24" s="14" t="s">
        <v>149</v>
      </c>
      <c r="E24" s="15"/>
    </row>
    <row r="25" spans="1:5" ht="24" customHeight="1" x14ac:dyDescent="0.15">
      <c r="A25" s="5" t="s">
        <v>55</v>
      </c>
      <c r="B25" s="8" t="str">
        <f>DOLLAR(ABS(ROUNDUP(SUMPRODUCT(SUMIF(Transactions!G2:G543, "Salary",
          Transactions!C2:C543))/12,2)))</f>
        <v>$6,105.48</v>
      </c>
      <c r="C25" s="13"/>
      <c r="D25" s="5" t="s">
        <v>33</v>
      </c>
      <c r="E25" s="8" t="str">
        <f>DOLLAR(ABS(ROUNDUP(SUMPRODUCT(SUMIF(Transactions!G2:G543, "Clothing and Personal Care",
          Transactions!C2:C543))/12,2)))</f>
        <v>$363.36</v>
      </c>
    </row>
    <row r="26" spans="1:5" ht="24" customHeight="1" x14ac:dyDescent="0.15">
      <c r="A26" s="6" t="s">
        <v>56</v>
      </c>
      <c r="B26" s="9" t="str">
        <f>DOLLAR(ABS(ROUNDUP(SUMPRODUCT(SUMIF(Transactions!G2:G543, "Salary - Other Credits",
          Transactions!C2:C543))/12,2)))</f>
        <v>$0.00</v>
      </c>
      <c r="C26" s="13"/>
      <c r="D26" s="6" t="s">
        <v>39</v>
      </c>
      <c r="E26" s="9" t="str">
        <f>DOLLAR(ABS(ROUNDUP(SUMPRODUCT(SUMIF(Transactions!G2:G543, "Groceries",
          Transactions!C2:C543))/12,2)))</f>
        <v>$125.37</v>
      </c>
    </row>
    <row r="27" spans="1:5" ht="24" customHeight="1" x14ac:dyDescent="0.15">
      <c r="A27" s="16" t="s">
        <v>150</v>
      </c>
      <c r="B27" s="17" t="str">
        <f>DOLLAR(ABS(ROUNDUP(SUMPRODUCT(SUMIF(Transactions!G2:G543, {"Salary","Salary - Other Credits"}, Transactions!C2:C543))/12,2)))</f>
        <v>$6,105.48</v>
      </c>
      <c r="C27" s="13"/>
      <c r="D27" s="5" t="s">
        <v>41</v>
      </c>
      <c r="E27" s="8" t="str">
        <f>DOLLAR(ABS(ROUNDUP(SUMPRODUCT(SUMIF(Transactions!G2:G543, "Medical and Health",
          Transactions!C2:C543))/12,2)))</f>
        <v>$13.13</v>
      </c>
    </row>
    <row r="28" spans="1:5" ht="24" customHeight="1" x14ac:dyDescent="0.15">
      <c r="A28" s="14" t="s">
        <v>44</v>
      </c>
      <c r="B28" s="15"/>
      <c r="C28" s="13"/>
      <c r="D28" s="6" t="s">
        <v>48</v>
      </c>
      <c r="E28" s="9" t="str">
        <f>DOLLAR(ABS(ROUNDUP(SUMPRODUCT(SUMIF(Transactions!G2:G543, "Pet Care",
          Transactions!C2:C543))/12,2)))</f>
        <v>$0.00</v>
      </c>
    </row>
    <row r="29" spans="1:5" ht="24" customHeight="1" x14ac:dyDescent="0.15">
      <c r="A29" s="5" t="s">
        <v>29</v>
      </c>
      <c r="B29" s="8" t="str">
        <f>DOLLAR(ABS(ROUNDUP(SUMPRODUCT(SUMIF(Transactions!G2:G543, "Annuity",
          Transactions!C2:C543))/12,2)))</f>
        <v>$0.00</v>
      </c>
      <c r="C29" s="13"/>
      <c r="D29" s="5" t="s">
        <v>51</v>
      </c>
      <c r="E29" s="8" t="str">
        <f>DOLLAR(ABS(ROUNDUP(SUMPRODUCT(SUMIF(Transactions!G2:G543, "Recreation and Entertainment",
          Transactions!C2:C543))/12,2)))</f>
        <v>$557.27</v>
      </c>
    </row>
    <row r="30" spans="1:5" ht="24" customHeight="1" x14ac:dyDescent="0.15">
      <c r="A30" s="6" t="s">
        <v>34</v>
      </c>
      <c r="B30" s="9" t="str">
        <f>DOLLAR(ABS(ROUNDUP(SUMPRODUCT(SUMIF(Transactions!G2:G543, "Dividends",
          Transactions!C2:C543))/12,2)))</f>
        <v>$39.30</v>
      </c>
      <c r="C30" s="13"/>
      <c r="D30" s="6" t="s">
        <v>58</v>
      </c>
      <c r="E30" s="9" t="str">
        <f>DOLLAR(ABS(ROUNDUP(SUMPRODUCT(SUMIF(Transactions!G2:G543, "Telephone, Internet, pay TV and Subscriptions",
          Transactions!C2:C543))/12,2)))</f>
        <v>$82.68</v>
      </c>
    </row>
    <row r="31" spans="1:5" ht="24" customHeight="1" x14ac:dyDescent="0.15">
      <c r="A31" s="5" t="s">
        <v>35</v>
      </c>
      <c r="B31" s="8" t="str">
        <f>DOLLAR(ABS(ROUNDUP(SUMPRODUCT(SUMIF(Transactions!G2:G543, "Foreign Sourced",
          Transactions!C2:C543))/12,2)))</f>
        <v>$0.00</v>
      </c>
      <c r="C31" s="13"/>
      <c r="D31" s="5" t="s">
        <v>60</v>
      </c>
      <c r="E31" s="8" t="str">
        <f>DOLLAR(ABS(ROUNDUP(SUMPRODUCT(SUMIF(Transactions!G2:G543, "Transport",
          Transactions!C2:C543))/12,2)))</f>
        <v>$145.49</v>
      </c>
    </row>
    <row r="32" spans="1:5" ht="24" customHeight="1" x14ac:dyDescent="0.15">
      <c r="A32" s="6" t="s">
        <v>37</v>
      </c>
      <c r="B32" s="9" t="str">
        <f>DOLLAR(ABS(ROUNDUP(SUMPRODUCT(SUMIF(Transactions!G2:G543, "Gov. Benefits - Family Allowance",
          Transactions!C2:C543))/12,2)))</f>
        <v>$121.16</v>
      </c>
      <c r="C32" s="13"/>
      <c r="D32" s="14" t="s">
        <v>151</v>
      </c>
      <c r="E32" s="15"/>
    </row>
    <row r="33" spans="1:5" ht="24" customHeight="1" x14ac:dyDescent="0.15">
      <c r="A33" s="5" t="s">
        <v>38</v>
      </c>
      <c r="B33" s="8" t="str">
        <f>DOLLAR(ABS(ROUNDUP(SUMPRODUCT(SUMIF(Transactions!G2:G543, "Gov. Benefits - Unemployed Allowance",
          Transactions!C2:C543))/12,2)))</f>
        <v>$0.00</v>
      </c>
      <c r="C33" s="13"/>
      <c r="D33" s="5" t="s">
        <v>30</v>
      </c>
      <c r="E33" s="8" t="str">
        <f>DOLLAR(ABS(ROUNDUP(SUMPRODUCT(SUMIF(Transactions!G2:G543, "Body Corporate and Strata Fees",
          Transactions!C2:C543))/12,2)))</f>
        <v>$0.00</v>
      </c>
    </row>
    <row r="34" spans="1:5" ht="24" customHeight="1" x14ac:dyDescent="0.15">
      <c r="A34" s="6" t="s">
        <v>40</v>
      </c>
      <c r="B34" s="9" t="str">
        <f>DOLLAR(ABS(ROUNDUP(SUMPRODUCT(SUMIF(Transactions!G2:G543, "Interest Income",
          Transactions!C2:C543))/12,2)))</f>
        <v>$6.72</v>
      </c>
      <c r="C34" s="13"/>
      <c r="D34" s="6" t="s">
        <v>52</v>
      </c>
      <c r="E34" s="9" t="str">
        <f>DOLLAR(ABS(ROUNDUP(SUMPRODUCT(SUMIF(Transactions!G2:G543, "Rent or Board",
          Transactions!C2:C543))/12,2)))</f>
        <v>$0.00</v>
      </c>
    </row>
    <row r="35" spans="1:5" ht="24" customHeight="1" x14ac:dyDescent="0.15">
      <c r="A35" s="5" t="s">
        <v>43</v>
      </c>
      <c r="B35" s="8" t="str">
        <f>DOLLAR(ABS(ROUNDUP(SUMPRODUCT(SUMIF(Transactions!G2:G543, "Other Government Benefits",
          Transactions!C2:C543))/12,2)))</f>
        <v>$1,128.41</v>
      </c>
      <c r="C35" s="13"/>
      <c r="D35" s="5" t="s">
        <v>54</v>
      </c>
      <c r="E35" s="8" t="str">
        <f>DOLLAR(ABS(ROUNDUP(SUMPRODUCT(SUMIF(Transactions!G2:G543, "Residence Running Cost",
          Transactions!C2:C543))/12,2)))</f>
        <v>$157.79</v>
      </c>
    </row>
    <row r="36" spans="1:5" ht="24" customHeight="1" x14ac:dyDescent="0.15">
      <c r="A36" s="6" t="s">
        <v>44</v>
      </c>
      <c r="B36" s="9" t="str">
        <f>DOLLAR(ABS(ROUNDUP(SUMPRODUCT(SUMIF(Transactions!G2:G543, "Other Income",
          Transactions!C2:C543))/12,2)))</f>
        <v>$171.50</v>
      </c>
      <c r="C36" s="13"/>
      <c r="D36" s="14" t="s">
        <v>81</v>
      </c>
      <c r="E36" s="15"/>
    </row>
    <row r="37" spans="1:5" ht="24" customHeight="1" x14ac:dyDescent="0.15">
      <c r="A37" s="5" t="s">
        <v>46</v>
      </c>
      <c r="B37" s="8" t="str">
        <f>DOLLAR(ABS(ROUNDUP(SUMPRODUCT(SUMIF(Transactions!G2:G543, "Other Recurring Income",
          Transactions!C2:C543))/12,2)))</f>
        <v>$136.11</v>
      </c>
      <c r="C37" s="13"/>
      <c r="D37" s="5" t="s">
        <v>32</v>
      </c>
      <c r="E37" s="8" t="str">
        <f>DOLLAR(ABS(ROUNDUP(SUMPRODUCT(SUMIF(Transactions!G2:G543, "Childcare",
          Transactions!C2:C543))/12,2)))</f>
        <v>$0.00</v>
      </c>
    </row>
    <row r="38" spans="1:5" ht="24" customHeight="1" x14ac:dyDescent="0.15">
      <c r="A38" s="6" t="s">
        <v>53</v>
      </c>
      <c r="B38" s="9" t="str">
        <f>DOLLAR(ABS(ROUNDUP(SUMPRODUCT(SUMIF(Transactions!G2:G543, "Rental Income",
          Transactions!C2:C543))/12,2)))</f>
        <v>$0.00</v>
      </c>
      <c r="C38" s="13"/>
      <c r="D38" s="6" t="s">
        <v>49</v>
      </c>
      <c r="E38" s="9" t="str">
        <f>DOLLAR(ABS(ROUNDUP(SUMPRODUCT(SUMIF(Transactions!G2:G543, "Private Education",
          Transactions!C2:C543))/12,2)))</f>
        <v>$0.00</v>
      </c>
    </row>
    <row r="39" spans="1:5" ht="24" customHeight="1" x14ac:dyDescent="0.15">
      <c r="A39" s="5" t="s">
        <v>57</v>
      </c>
      <c r="B39" s="8" t="str">
        <f>DOLLAR(ABS(ROUNDUP(SUMPRODUCT(SUMIF(Transactions!G2:G543, "Superannuation",
          Transactions!C2:C543))/12,2)))</f>
        <v>$0.00</v>
      </c>
      <c r="C39" s="13"/>
      <c r="D39" s="5" t="s">
        <v>50</v>
      </c>
      <c r="E39" s="8" t="str">
        <f>DOLLAR(ABS(ROUNDUP(SUMPRODUCT(SUMIF(Transactions!G2:G543, "Public Education",
          Transactions!C2:C543))/12,2)))</f>
        <v>$0.00</v>
      </c>
    </row>
    <row r="40" spans="1:5" ht="24" customHeight="1" x14ac:dyDescent="0.15">
      <c r="A40" s="6" t="s">
        <v>62</v>
      </c>
      <c r="B40" s="9" t="str">
        <f>DOLLAR(ABS(ROUNDUP(SUMPRODUCT(SUMIF(Transactions!G2:G543, "Worker Compensation",
          Transactions!C2:C543))/12,2)))</f>
        <v>$0.00</v>
      </c>
      <c r="C40" s="13"/>
      <c r="D40" s="6" t="s">
        <v>59</v>
      </c>
      <c r="E40" s="9" t="str">
        <f>DOLLAR(ABS(ROUNDUP(SUMPRODUCT(SUMIF(Transactions!G2:G543, "Tertiary Education",
          Transactions!C2:C543))/12,2)))</f>
        <v>$0.00</v>
      </c>
    </row>
    <row r="41" spans="1:5" ht="24" customHeight="1" x14ac:dyDescent="0.15">
      <c r="A41" s="16" t="s">
        <v>152</v>
      </c>
      <c r="B41" s="17" t="str">
        <f>DOLLAR(ABS(ROUNDUP(SUMPRODUCT(SUMIF(Transactions!G2:G543, {"Annuity","Dividends","Foreign Sourced","Gov. Benefits - Family Allowance","Gov. Benefits - Unemployed Allowance","Interest Income","Other Government Benefits","Other Income","Other Recurring Income","Rental Income","Superannuation","Worker Compensation"}, Transactions!C2:C543))/12,2)))</f>
        <v>$1,603.18</v>
      </c>
      <c r="C41" s="13"/>
      <c r="D41" s="14" t="s">
        <v>97</v>
      </c>
      <c r="E41" s="15"/>
    </row>
    <row r="42" spans="1:5" ht="24" customHeight="1" x14ac:dyDescent="0.15">
      <c r="A42" s="18" t="s">
        <v>153</v>
      </c>
      <c r="B42" s="19" t="str">
        <f>DOLLAR(ABS(ROUNDUP(SUMPRODUCT(SUMIF(Transactions!G2:G543, {"Annuity","Dividends","Foreign Sourced","Gov. Benefits - Family Allowance","Gov. Benefits - Unemployed Allowance","Interest Income","Other Government Benefits","Other Income","Other Recurring Income","Rental Income","Salary","Salary - Other Credits","Superannuation","Worker Compensation"}, Transactions!C2:C543))/12,2)))</f>
        <v>$7,708.66</v>
      </c>
      <c r="C42" s="13"/>
      <c r="D42" s="6" t="s">
        <v>36</v>
      </c>
      <c r="E42" s="9" t="str">
        <f>DOLLAR(ABS(ROUNDUP(SUMPRODUCT(SUMIF(Transactions!G2:G543, "General Insurance",
          Transactions!C2:C543))/12,2)))</f>
        <v>$0.00</v>
      </c>
    </row>
    <row r="43" spans="1:5" ht="24" customHeight="1" x14ac:dyDescent="0.15">
      <c r="A43" s="20" t="s">
        <v>154</v>
      </c>
      <c r="B43" s="21" t="str">
        <f>DOLLAR(ABS(ROUNDUP(SUMPRODUCT(SUMIFS(Transactions!C2:C543, Transactions!G2:G543, {"Annuity","Dividends","Foreign Sourced","Gov. Benefits - Family Allowance","Gov. Benefits - Unemployed Allowance","Interest Income","Other Government Benefits","Other Income","Other Recurring Income","Rental Income","Salary","Salary - Other Credits","Superannuation","Worker Compensation"}, Transactions!A2:A543, "&gt;=" &amp; DATE(2024, 7, 2)))/3,2)))</f>
        <v>$11,517.05</v>
      </c>
      <c r="C43" s="13"/>
      <c r="D43" s="5" t="s">
        <v>45</v>
      </c>
      <c r="E43" s="8" t="str">
        <f>DOLLAR(ABS(ROUNDUP(SUMPRODUCT(SUMIF(Transactions!G2:G543, "Other Insurance",
          Transactions!C2:C543))/12,2)))</f>
        <v>$0.00</v>
      </c>
    </row>
    <row r="44" spans="1:5" ht="24" customHeight="1" x14ac:dyDescent="0.15">
      <c r="A44" s="13"/>
      <c r="B44" s="13"/>
      <c r="C44" s="13"/>
      <c r="D44" s="6" t="s">
        <v>47</v>
      </c>
      <c r="E44" s="9" t="str">
        <f>DOLLAR(ABS(ROUNDUP(SUMPRODUCT(SUMIF(Transactions!G2:G543, "Personal Insurance",
          Transactions!C2:C543))/12,2)))</f>
        <v>$83.58</v>
      </c>
    </row>
    <row r="45" spans="1:5" ht="24" customHeight="1" x14ac:dyDescent="0.15">
      <c r="A45" s="13"/>
      <c r="B45" s="13"/>
      <c r="C45" s="13"/>
      <c r="D45" s="14" t="s">
        <v>106</v>
      </c>
      <c r="E45" s="15"/>
    </row>
    <row r="46" spans="1:5" ht="24" customHeight="1" x14ac:dyDescent="0.15">
      <c r="A46" s="3" t="s">
        <v>155</v>
      </c>
      <c r="B46" s="4" t="s">
        <v>146</v>
      </c>
      <c r="C46" s="13"/>
      <c r="D46" s="6" t="s">
        <v>31</v>
      </c>
      <c r="E46" s="9" t="str">
        <f>DOLLAR(ABS(ROUNDUP(SUMPRODUCT(SUMIF(Transactions!G2:G543, "Child and Spousal Maintenance",
          Transactions!C2:C543))/12,2)))</f>
        <v>$0.00</v>
      </c>
    </row>
    <row r="47" spans="1:5" ht="24" customHeight="1" x14ac:dyDescent="0.15">
      <c r="A47" s="6" t="s">
        <v>156</v>
      </c>
      <c r="B47" s="9" t="str">
        <f>DOLLAR(ABS(ROUNDUP(SUMPRODUCT(SUMIFS( Transactions!C2:C543,Transactions!G2:G543, "uncategorised",
          Transactions!C2:C543,"&gt;=0"))/12,2)))</f>
        <v>$221.72</v>
      </c>
      <c r="C47" s="13"/>
      <c r="D47" s="5" t="s">
        <v>42</v>
      </c>
      <c r="E47" s="8" t="str">
        <f>DOLLAR(ABS(ROUNDUP(SUMPRODUCT(SUMIF(Transactions!G2:G543, "Other Discretionary Expenses",
          Transactions!C2:C543))/12,2)))</f>
        <v>$578.56</v>
      </c>
    </row>
    <row r="48" spans="1:5" ht="24" customHeight="1" x14ac:dyDescent="0.15">
      <c r="A48" s="7" t="s">
        <v>157</v>
      </c>
      <c r="B48" s="10" t="str">
        <f>DOLLAR(ABS(ROUNDUP(SUMPRODUCT(SUMIFS( Transactions!C2:C543,Transactions!G2:G543, "uncategorised",
          Transactions!C2:C543,"&lt;0"))/12,2)))</f>
        <v>$3,166.16</v>
      </c>
      <c r="C48" s="13"/>
      <c r="D48" s="18" t="s">
        <v>158</v>
      </c>
      <c r="E48" s="19" t="str">
        <f>DOLLAR(ABS(ROUNDUP(SUMPRODUCT(SUMIF(Transactions!G2:G543, {"Body Corporate and Strata Fees","Child and Spousal Maintenance","Childcare","Clothing and Personal Care","General Insurance","Groceries","Medical and Health","Other Discretionary Expenses","Other Insurance","Personal Insurance","Pet Care","Private Education","Public Education","Recreation and Entertainment","Rent or Board","Residence Running Cost","Telephone, Internet, pay TV and Subscriptions","Tertiary Education","Transport"}, Transactions!C2:C543))/12,2)))</f>
        <v>$2,107.20</v>
      </c>
    </row>
    <row r="49" spans="1:9" ht="24" customHeight="1" x14ac:dyDescent="0.15">
      <c r="A49" s="13"/>
      <c r="B49" s="13"/>
      <c r="C49" s="13"/>
      <c r="D49" s="20" t="s">
        <v>159</v>
      </c>
      <c r="E49" s="21" t="str">
        <f>DOLLAR(ABS(ROUNDUP(SUMPRODUCT(SUMIFS(Transactions!C2:C543, Transactions!G2:G543, {"Body Corporate and Strata Fees","Child and Spousal Maintenance","Childcare","Clothing and Personal Care","General Insurance","Groceries","Medical and Health","Other Discretionary Expenses","Other Insurance","Personal Insurance","Pet Care","Private Education","Public Education","Recreation and Entertainment","Rent or Board","Residence Running Cost","Telephone, Internet, pay TV and Subscriptions","Tertiary Education","Transport"}, Transactions!A2:A543, "&gt;=" &amp; DATE(2024, 7, 2)))/3,2)))</f>
        <v>$2,272.69</v>
      </c>
    </row>
    <row r="50" spans="1:9" x14ac:dyDescent="0.15">
      <c r="A50" t="s">
        <v>0</v>
      </c>
    </row>
    <row r="51" spans="1:9" x14ac:dyDescent="0.15">
      <c r="A51" t="s">
        <v>0</v>
      </c>
    </row>
    <row r="52" spans="1:9" x14ac:dyDescent="0.15">
      <c r="A52" s="41" t="s">
        <v>160</v>
      </c>
      <c r="B52" s="41"/>
      <c r="C52" s="41"/>
      <c r="D52" s="41"/>
      <c r="E52" s="41"/>
      <c r="F52" s="41"/>
      <c r="G52" s="41"/>
      <c r="H52" s="41"/>
      <c r="I52" s="41"/>
    </row>
  </sheetData>
  <mergeCells count="1">
    <mergeCell ref="A52:I52"/>
  </mergeCells>
  <hyperlinks>
    <hyperlink ref="A52:I52" r:id="rId1" display="Use this link if you’d like to understand more how we classified your income and expense transactions." xr:uid="{00000000-0004-0000-0200-000000000000}"/>
  </hyperlinks>
  <pageMargins left="0.75" right="0.75" top="1" bottom="1" header="0.5" footer="0.5"/>
  <pageSetup orientation="portrait"/>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543"/>
  <sheetViews>
    <sheetView showGridLines="0" tabSelected="1" showWhiteSpace="0" workbookViewId="0"/>
  </sheetViews>
  <sheetFormatPr baseColWidth="10" defaultColWidth="8.83203125" defaultRowHeight="14" x14ac:dyDescent="0.15"/>
  <cols>
    <col min="1" max="1" width="14.33203125" bestFit="1" customWidth="1"/>
    <col min="2" max="2" width="113.33203125" bestFit="1" customWidth="1"/>
    <col min="3" max="4" width="12.1640625" bestFit="1" customWidth="1"/>
    <col min="5" max="5" width="33" bestFit="1" customWidth="1"/>
    <col min="6" max="6" width="35.1640625" bestFit="1" customWidth="1"/>
    <col min="7" max="7" width="52.83203125" bestFit="1" customWidth="1"/>
    <col min="8" max="8" width="18.6640625" bestFit="1" customWidth="1"/>
    <col min="9" max="9" width="29.6640625" bestFit="1" customWidth="1"/>
    <col min="10" max="10" width="19.83203125" bestFit="1" customWidth="1"/>
    <col min="11" max="11" width="20.83203125" bestFit="1" customWidth="1"/>
    <col min="12" max="12" width="22" bestFit="1" customWidth="1"/>
  </cols>
  <sheetData>
    <row r="1" spans="1:12" ht="24" customHeight="1" x14ac:dyDescent="0.15">
      <c r="A1" s="22" t="s">
        <v>161</v>
      </c>
      <c r="B1" s="22" t="s">
        <v>162</v>
      </c>
      <c r="C1" s="22" t="s">
        <v>163</v>
      </c>
      <c r="D1" s="23" t="s">
        <v>164</v>
      </c>
      <c r="E1" s="22" t="s">
        <v>165</v>
      </c>
      <c r="F1" s="22" t="s">
        <v>166</v>
      </c>
      <c r="G1" s="22" t="s">
        <v>167</v>
      </c>
      <c r="H1" s="22" t="s">
        <v>7</v>
      </c>
      <c r="I1" s="22" t="s">
        <v>8</v>
      </c>
      <c r="J1" s="22" t="s">
        <v>168</v>
      </c>
      <c r="K1" s="22" t="s">
        <v>169</v>
      </c>
      <c r="L1" s="22" t="s">
        <v>170</v>
      </c>
    </row>
    <row r="2" spans="1:12" ht="24" customHeight="1" x14ac:dyDescent="0.15">
      <c r="A2" s="24">
        <v>45202</v>
      </c>
      <c r="B2" s="12" t="s">
        <v>171</v>
      </c>
      <c r="C2" s="2">
        <v>-287.74</v>
      </c>
      <c r="D2" s="25" t="s">
        <v>172</v>
      </c>
      <c r="E2" s="12" t="s">
        <v>173</v>
      </c>
      <c r="F2" s="12" t="s">
        <v>88</v>
      </c>
      <c r="G2" s="12" t="s">
        <v>33</v>
      </c>
      <c r="H2" s="12" t="s">
        <v>25</v>
      </c>
      <c r="I2" s="12" t="s">
        <v>26</v>
      </c>
      <c r="J2" s="12" t="s">
        <v>174</v>
      </c>
      <c r="K2" s="12" t="s">
        <v>11</v>
      </c>
      <c r="L2" s="12" t="s">
        <v>175</v>
      </c>
    </row>
    <row r="3" spans="1:12" ht="24" customHeight="1" x14ac:dyDescent="0.15">
      <c r="A3" s="26">
        <v>45202</v>
      </c>
      <c r="B3" s="11" t="s">
        <v>176</v>
      </c>
      <c r="C3" s="27">
        <v>-79.989999999999995</v>
      </c>
      <c r="D3" s="28" t="s">
        <v>172</v>
      </c>
      <c r="E3" s="11" t="s">
        <v>177</v>
      </c>
      <c r="F3" s="11" t="s">
        <v>72</v>
      </c>
      <c r="G3" s="11" t="s">
        <v>58</v>
      </c>
      <c r="H3" s="11" t="s">
        <v>22</v>
      </c>
      <c r="I3" s="11" t="s">
        <v>23</v>
      </c>
      <c r="J3" s="11" t="s">
        <v>174</v>
      </c>
      <c r="K3" s="11" t="s">
        <v>11</v>
      </c>
      <c r="L3" s="11" t="s">
        <v>175</v>
      </c>
    </row>
    <row r="4" spans="1:12" ht="24" customHeight="1" x14ac:dyDescent="0.15">
      <c r="A4" s="24">
        <v>45203</v>
      </c>
      <c r="B4" s="12" t="s">
        <v>178</v>
      </c>
      <c r="C4" s="2">
        <v>-393.6</v>
      </c>
      <c r="D4" s="25" t="s">
        <v>172</v>
      </c>
      <c r="E4" s="12" t="s">
        <v>179</v>
      </c>
      <c r="F4" s="12" t="s">
        <v>131</v>
      </c>
      <c r="G4" s="12" t="s">
        <v>42</v>
      </c>
      <c r="H4" s="12" t="s">
        <v>25</v>
      </c>
      <c r="I4" s="12" t="s">
        <v>26</v>
      </c>
      <c r="J4" s="12" t="s">
        <v>174</v>
      </c>
      <c r="K4" s="12" t="s">
        <v>11</v>
      </c>
      <c r="L4" s="12" t="s">
        <v>175</v>
      </c>
    </row>
    <row r="5" spans="1:12" ht="24" customHeight="1" x14ac:dyDescent="0.15">
      <c r="A5" s="26">
        <v>45203</v>
      </c>
      <c r="B5" s="11" t="s">
        <v>180</v>
      </c>
      <c r="C5" s="27">
        <v>-40</v>
      </c>
      <c r="D5" s="28" t="s">
        <v>172</v>
      </c>
      <c r="E5" s="11" t="s">
        <v>181</v>
      </c>
      <c r="F5" s="11" t="s">
        <v>87</v>
      </c>
      <c r="G5" s="11" t="s">
        <v>60</v>
      </c>
      <c r="H5" s="11" t="s">
        <v>25</v>
      </c>
      <c r="I5" s="11" t="s">
        <v>26</v>
      </c>
      <c r="J5" s="11" t="s">
        <v>174</v>
      </c>
      <c r="K5" s="11" t="s">
        <v>11</v>
      </c>
      <c r="L5" s="11" t="s">
        <v>175</v>
      </c>
    </row>
    <row r="6" spans="1:12" ht="24" customHeight="1" x14ac:dyDescent="0.15">
      <c r="A6" s="24">
        <v>45204</v>
      </c>
      <c r="B6" s="12" t="s">
        <v>182</v>
      </c>
      <c r="C6" s="2">
        <v>-18</v>
      </c>
      <c r="D6" s="25" t="s">
        <v>172</v>
      </c>
      <c r="E6" s="12" t="s">
        <v>183</v>
      </c>
      <c r="F6" s="12" t="s">
        <v>66</v>
      </c>
      <c r="G6" s="12" t="s">
        <v>60</v>
      </c>
      <c r="H6" s="12" t="s">
        <v>25</v>
      </c>
      <c r="I6" s="12" t="s">
        <v>26</v>
      </c>
      <c r="J6" s="12" t="s">
        <v>174</v>
      </c>
      <c r="K6" s="12" t="s">
        <v>11</v>
      </c>
      <c r="L6" s="12" t="s">
        <v>175</v>
      </c>
    </row>
    <row r="7" spans="1:12" ht="24" customHeight="1" x14ac:dyDescent="0.15">
      <c r="A7" s="26">
        <v>45204</v>
      </c>
      <c r="B7" s="11" t="s">
        <v>184</v>
      </c>
      <c r="C7" s="27">
        <v>5347.33</v>
      </c>
      <c r="D7" s="28" t="s">
        <v>172</v>
      </c>
      <c r="E7" s="11" t="s">
        <v>179</v>
      </c>
      <c r="F7" s="11" t="s">
        <v>123</v>
      </c>
      <c r="G7" s="11" t="s">
        <v>55</v>
      </c>
      <c r="H7" s="11" t="s">
        <v>22</v>
      </c>
      <c r="I7" s="11" t="s">
        <v>23</v>
      </c>
      <c r="J7" s="11" t="s">
        <v>185</v>
      </c>
      <c r="K7" s="11" t="s">
        <v>11</v>
      </c>
      <c r="L7" s="11" t="s">
        <v>175</v>
      </c>
    </row>
    <row r="8" spans="1:12" ht="24" customHeight="1" x14ac:dyDescent="0.15">
      <c r="A8" s="24">
        <v>45206</v>
      </c>
      <c r="B8" s="12" t="s">
        <v>186</v>
      </c>
      <c r="C8" s="2">
        <v>-252.88</v>
      </c>
      <c r="D8" s="25" t="s">
        <v>172</v>
      </c>
      <c r="E8" s="12" t="s">
        <v>187</v>
      </c>
      <c r="F8" s="12" t="s">
        <v>142</v>
      </c>
      <c r="G8" s="12" t="s">
        <v>54</v>
      </c>
      <c r="H8" s="12" t="s">
        <v>25</v>
      </c>
      <c r="I8" s="12" t="s">
        <v>26</v>
      </c>
      <c r="J8" s="12" t="s">
        <v>174</v>
      </c>
      <c r="K8" s="12" t="s">
        <v>11</v>
      </c>
      <c r="L8" s="12" t="s">
        <v>175</v>
      </c>
    </row>
    <row r="9" spans="1:12" ht="24" customHeight="1" x14ac:dyDescent="0.15">
      <c r="A9" s="26">
        <v>45206</v>
      </c>
      <c r="B9" s="11" t="s">
        <v>188</v>
      </c>
      <c r="C9" s="27">
        <v>-3.5</v>
      </c>
      <c r="D9" s="28" t="s">
        <v>172</v>
      </c>
      <c r="E9" s="11" t="s">
        <v>189</v>
      </c>
      <c r="F9" s="11" t="s">
        <v>127</v>
      </c>
      <c r="G9" s="11" t="s">
        <v>61</v>
      </c>
      <c r="H9" s="11" t="s">
        <v>22</v>
      </c>
      <c r="I9" s="11" t="s">
        <v>23</v>
      </c>
      <c r="J9" s="11" t="s">
        <v>174</v>
      </c>
      <c r="K9" s="11" t="s">
        <v>11</v>
      </c>
      <c r="L9" s="11" t="s">
        <v>175</v>
      </c>
    </row>
    <row r="10" spans="1:12" ht="24" customHeight="1" x14ac:dyDescent="0.15">
      <c r="A10" s="24">
        <v>45207</v>
      </c>
      <c r="B10" s="12" t="s">
        <v>190</v>
      </c>
      <c r="C10" s="2">
        <v>-30.6</v>
      </c>
      <c r="D10" s="25" t="s">
        <v>172</v>
      </c>
      <c r="E10" s="12" t="s">
        <v>191</v>
      </c>
      <c r="F10" s="12" t="s">
        <v>88</v>
      </c>
      <c r="G10" s="12" t="s">
        <v>33</v>
      </c>
      <c r="H10" s="12" t="s">
        <v>25</v>
      </c>
      <c r="I10" s="12" t="s">
        <v>26</v>
      </c>
      <c r="J10" s="12" t="s">
        <v>174</v>
      </c>
      <c r="K10" s="12" t="s">
        <v>11</v>
      </c>
      <c r="L10" s="12" t="s">
        <v>175</v>
      </c>
    </row>
    <row r="11" spans="1:12" ht="24" customHeight="1" x14ac:dyDescent="0.15">
      <c r="A11" s="26">
        <v>45207</v>
      </c>
      <c r="B11" s="11" t="s">
        <v>192</v>
      </c>
      <c r="C11" s="27">
        <v>-500</v>
      </c>
      <c r="D11" s="28" t="s">
        <v>172</v>
      </c>
      <c r="E11" s="11" t="s">
        <v>193</v>
      </c>
      <c r="F11" s="11" t="s">
        <v>79</v>
      </c>
      <c r="G11" s="11" t="s">
        <v>61</v>
      </c>
      <c r="H11" s="11" t="s">
        <v>22</v>
      </c>
      <c r="I11" s="11" t="s">
        <v>23</v>
      </c>
      <c r="J11" s="11" t="s">
        <v>174</v>
      </c>
      <c r="K11" s="11" t="s">
        <v>11</v>
      </c>
      <c r="L11" s="11" t="s">
        <v>175</v>
      </c>
    </row>
    <row r="12" spans="1:12" ht="24" customHeight="1" x14ac:dyDescent="0.15">
      <c r="A12" s="24">
        <v>45208</v>
      </c>
      <c r="B12" s="12" t="s">
        <v>194</v>
      </c>
      <c r="C12" s="2">
        <v>-174</v>
      </c>
      <c r="D12" s="25" t="s">
        <v>172</v>
      </c>
      <c r="E12" s="12" t="s">
        <v>195</v>
      </c>
      <c r="F12" s="12" t="s">
        <v>85</v>
      </c>
      <c r="G12" s="12" t="s">
        <v>54</v>
      </c>
      <c r="H12" s="12" t="s">
        <v>25</v>
      </c>
      <c r="I12" s="12" t="s">
        <v>26</v>
      </c>
      <c r="J12" s="12" t="s">
        <v>174</v>
      </c>
      <c r="K12" s="12" t="s">
        <v>11</v>
      </c>
      <c r="L12" s="12" t="s">
        <v>175</v>
      </c>
    </row>
    <row r="13" spans="1:12" ht="24" customHeight="1" x14ac:dyDescent="0.15">
      <c r="A13" s="26">
        <v>45209</v>
      </c>
      <c r="B13" s="11" t="s">
        <v>196</v>
      </c>
      <c r="C13" s="27">
        <v>-26.9</v>
      </c>
      <c r="D13" s="28" t="s">
        <v>172</v>
      </c>
      <c r="E13" s="11" t="s">
        <v>197</v>
      </c>
      <c r="F13" s="11" t="s">
        <v>39</v>
      </c>
      <c r="G13" s="11" t="s">
        <v>39</v>
      </c>
      <c r="H13" s="11" t="s">
        <v>25</v>
      </c>
      <c r="I13" s="11" t="s">
        <v>26</v>
      </c>
      <c r="J13" s="11" t="s">
        <v>174</v>
      </c>
      <c r="K13" s="11" t="s">
        <v>11</v>
      </c>
      <c r="L13" s="11" t="s">
        <v>175</v>
      </c>
    </row>
    <row r="14" spans="1:12" ht="24" customHeight="1" x14ac:dyDescent="0.15">
      <c r="A14" s="24">
        <v>45209</v>
      </c>
      <c r="B14" s="12" t="s">
        <v>198</v>
      </c>
      <c r="C14" s="2">
        <v>-3614.4</v>
      </c>
      <c r="D14" s="25" t="s">
        <v>172</v>
      </c>
      <c r="E14" s="12" t="s">
        <v>179</v>
      </c>
      <c r="F14" s="12" t="s">
        <v>61</v>
      </c>
      <c r="G14" s="12" t="s">
        <v>42</v>
      </c>
      <c r="H14" s="12" t="s">
        <v>22</v>
      </c>
      <c r="I14" s="12" t="s">
        <v>23</v>
      </c>
      <c r="J14" s="12" t="s">
        <v>174</v>
      </c>
      <c r="K14" s="12" t="s">
        <v>11</v>
      </c>
      <c r="L14" s="12" t="s">
        <v>175</v>
      </c>
    </row>
    <row r="15" spans="1:12" ht="24" customHeight="1" x14ac:dyDescent="0.15">
      <c r="A15" s="26">
        <v>45211</v>
      </c>
      <c r="B15" s="11" t="s">
        <v>199</v>
      </c>
      <c r="C15" s="27">
        <v>-55.99</v>
      </c>
      <c r="D15" s="28" t="s">
        <v>172</v>
      </c>
      <c r="E15" s="11" t="s">
        <v>200</v>
      </c>
      <c r="F15" s="11" t="s">
        <v>133</v>
      </c>
      <c r="G15" s="11" t="s">
        <v>51</v>
      </c>
      <c r="H15" s="11" t="s">
        <v>22</v>
      </c>
      <c r="I15" s="11" t="s">
        <v>23</v>
      </c>
      <c r="J15" s="11" t="s">
        <v>174</v>
      </c>
      <c r="K15" s="11" t="s">
        <v>11</v>
      </c>
      <c r="L15" s="11" t="s">
        <v>175</v>
      </c>
    </row>
    <row r="16" spans="1:12" ht="24" customHeight="1" x14ac:dyDescent="0.15">
      <c r="A16" s="24">
        <v>45214</v>
      </c>
      <c r="B16" s="12" t="s">
        <v>201</v>
      </c>
      <c r="C16" s="2">
        <v>-169</v>
      </c>
      <c r="D16" s="25" t="s">
        <v>172</v>
      </c>
      <c r="E16" s="12" t="s">
        <v>202</v>
      </c>
      <c r="F16" s="12" t="s">
        <v>88</v>
      </c>
      <c r="G16" s="12" t="s">
        <v>33</v>
      </c>
      <c r="H16" s="12" t="s">
        <v>25</v>
      </c>
      <c r="I16" s="12" t="s">
        <v>26</v>
      </c>
      <c r="J16" s="12" t="s">
        <v>174</v>
      </c>
      <c r="K16" s="12" t="s">
        <v>11</v>
      </c>
      <c r="L16" s="12" t="s">
        <v>175</v>
      </c>
    </row>
    <row r="17" spans="1:12" ht="24" customHeight="1" x14ac:dyDescent="0.15">
      <c r="A17" s="26">
        <v>45215</v>
      </c>
      <c r="B17" s="11" t="s">
        <v>203</v>
      </c>
      <c r="C17" s="27">
        <v>-60</v>
      </c>
      <c r="D17" s="28" t="s">
        <v>172</v>
      </c>
      <c r="E17" s="11" t="s">
        <v>173</v>
      </c>
      <c r="F17" s="11" t="s">
        <v>88</v>
      </c>
      <c r="G17" s="11" t="s">
        <v>33</v>
      </c>
      <c r="H17" s="11" t="s">
        <v>25</v>
      </c>
      <c r="I17" s="11" t="s">
        <v>26</v>
      </c>
      <c r="J17" s="11" t="s">
        <v>174</v>
      </c>
      <c r="K17" s="11" t="s">
        <v>11</v>
      </c>
      <c r="L17" s="11" t="s">
        <v>175</v>
      </c>
    </row>
    <row r="18" spans="1:12" ht="24" customHeight="1" x14ac:dyDescent="0.15">
      <c r="A18" s="24">
        <v>45216</v>
      </c>
      <c r="B18" s="12" t="s">
        <v>192</v>
      </c>
      <c r="C18" s="2">
        <v>-550</v>
      </c>
      <c r="D18" s="25" t="s">
        <v>172</v>
      </c>
      <c r="E18" s="12" t="s">
        <v>193</v>
      </c>
      <c r="F18" s="12" t="s">
        <v>79</v>
      </c>
      <c r="G18" s="12" t="s">
        <v>61</v>
      </c>
      <c r="H18" s="12" t="s">
        <v>22</v>
      </c>
      <c r="I18" s="12" t="s">
        <v>23</v>
      </c>
      <c r="J18" s="12" t="s">
        <v>174</v>
      </c>
      <c r="K18" s="12" t="s">
        <v>11</v>
      </c>
      <c r="L18" s="12" t="s">
        <v>175</v>
      </c>
    </row>
    <row r="19" spans="1:12" ht="24" customHeight="1" x14ac:dyDescent="0.15">
      <c r="A19" s="26">
        <v>45221</v>
      </c>
      <c r="B19" s="11" t="s">
        <v>204</v>
      </c>
      <c r="C19" s="27">
        <v>-16.489999999999998</v>
      </c>
      <c r="D19" s="28" t="s">
        <v>172</v>
      </c>
      <c r="E19" s="11" t="s">
        <v>205</v>
      </c>
      <c r="F19" s="11" t="s">
        <v>135</v>
      </c>
      <c r="G19" s="11" t="s">
        <v>60</v>
      </c>
      <c r="H19" s="11" t="s">
        <v>22</v>
      </c>
      <c r="I19" s="11" t="s">
        <v>23</v>
      </c>
      <c r="J19" s="11" t="s">
        <v>174</v>
      </c>
      <c r="K19" s="11" t="s">
        <v>11</v>
      </c>
      <c r="L19" s="11" t="s">
        <v>175</v>
      </c>
    </row>
    <row r="20" spans="1:12" ht="24" customHeight="1" x14ac:dyDescent="0.15">
      <c r="A20" s="24">
        <v>45222</v>
      </c>
      <c r="B20" s="12" t="s">
        <v>206</v>
      </c>
      <c r="C20" s="2">
        <v>-13.31</v>
      </c>
      <c r="D20" s="25" t="s">
        <v>172</v>
      </c>
      <c r="E20" s="12" t="s">
        <v>205</v>
      </c>
      <c r="F20" s="12" t="s">
        <v>135</v>
      </c>
      <c r="G20" s="12" t="s">
        <v>60</v>
      </c>
      <c r="H20" s="12" t="s">
        <v>22</v>
      </c>
      <c r="I20" s="12" t="s">
        <v>23</v>
      </c>
      <c r="J20" s="12" t="s">
        <v>174</v>
      </c>
      <c r="K20" s="12" t="s">
        <v>11</v>
      </c>
      <c r="L20" s="12" t="s">
        <v>175</v>
      </c>
    </row>
    <row r="21" spans="1:12" ht="24" customHeight="1" x14ac:dyDescent="0.15">
      <c r="A21" s="26">
        <v>45223</v>
      </c>
      <c r="B21" s="11" t="s">
        <v>180</v>
      </c>
      <c r="C21" s="27">
        <v>-40</v>
      </c>
      <c r="D21" s="28" t="s">
        <v>172</v>
      </c>
      <c r="E21" s="11" t="s">
        <v>181</v>
      </c>
      <c r="F21" s="11" t="s">
        <v>87</v>
      </c>
      <c r="G21" s="11" t="s">
        <v>60</v>
      </c>
      <c r="H21" s="11" t="s">
        <v>25</v>
      </c>
      <c r="I21" s="11" t="s">
        <v>26</v>
      </c>
      <c r="J21" s="11" t="s">
        <v>174</v>
      </c>
      <c r="K21" s="11" t="s">
        <v>11</v>
      </c>
      <c r="L21" s="11" t="s">
        <v>175</v>
      </c>
    </row>
    <row r="22" spans="1:12" ht="24" customHeight="1" x14ac:dyDescent="0.15">
      <c r="A22" s="24">
        <v>45223</v>
      </c>
      <c r="B22" s="12" t="s">
        <v>171</v>
      </c>
      <c r="C22" s="2">
        <v>-271.95999999999998</v>
      </c>
      <c r="D22" s="25" t="s">
        <v>172</v>
      </c>
      <c r="E22" s="12" t="s">
        <v>173</v>
      </c>
      <c r="F22" s="12" t="s">
        <v>88</v>
      </c>
      <c r="G22" s="12" t="s">
        <v>33</v>
      </c>
      <c r="H22" s="12" t="s">
        <v>25</v>
      </c>
      <c r="I22" s="12" t="s">
        <v>26</v>
      </c>
      <c r="J22" s="12" t="s">
        <v>174</v>
      </c>
      <c r="K22" s="12" t="s">
        <v>11</v>
      </c>
      <c r="L22" s="12" t="s">
        <v>175</v>
      </c>
    </row>
    <row r="23" spans="1:12" ht="24" customHeight="1" x14ac:dyDescent="0.15">
      <c r="A23" s="26">
        <v>45223</v>
      </c>
      <c r="B23" s="11" t="s">
        <v>207</v>
      </c>
      <c r="C23" s="27">
        <v>-91.17</v>
      </c>
      <c r="D23" s="28" t="s">
        <v>172</v>
      </c>
      <c r="E23" s="11" t="s">
        <v>208</v>
      </c>
      <c r="F23" s="11" t="s">
        <v>97</v>
      </c>
      <c r="G23" s="11" t="s">
        <v>47</v>
      </c>
      <c r="H23" s="11" t="s">
        <v>22</v>
      </c>
      <c r="I23" s="11" t="s">
        <v>23</v>
      </c>
      <c r="J23" s="11" t="s">
        <v>174</v>
      </c>
      <c r="K23" s="11" t="s">
        <v>11</v>
      </c>
      <c r="L23" s="11" t="s">
        <v>175</v>
      </c>
    </row>
    <row r="24" spans="1:12" ht="24" customHeight="1" x14ac:dyDescent="0.15">
      <c r="A24" s="24">
        <v>45224</v>
      </c>
      <c r="B24" s="12" t="s">
        <v>192</v>
      </c>
      <c r="C24" s="2">
        <v>-1300</v>
      </c>
      <c r="D24" s="25" t="s">
        <v>172</v>
      </c>
      <c r="E24" s="12" t="s">
        <v>193</v>
      </c>
      <c r="F24" s="12" t="s">
        <v>79</v>
      </c>
      <c r="G24" s="12" t="s">
        <v>61</v>
      </c>
      <c r="H24" s="12" t="s">
        <v>22</v>
      </c>
      <c r="I24" s="12" t="s">
        <v>23</v>
      </c>
      <c r="J24" s="12" t="s">
        <v>174</v>
      </c>
      <c r="K24" s="12" t="s">
        <v>11</v>
      </c>
      <c r="L24" s="12" t="s">
        <v>175</v>
      </c>
    </row>
    <row r="25" spans="1:12" ht="24" customHeight="1" x14ac:dyDescent="0.15">
      <c r="A25" s="26">
        <v>45225</v>
      </c>
      <c r="B25" s="11" t="s">
        <v>209</v>
      </c>
      <c r="C25" s="27">
        <v>-24.52</v>
      </c>
      <c r="D25" s="28" t="s">
        <v>172</v>
      </c>
      <c r="E25" s="11" t="s">
        <v>205</v>
      </c>
      <c r="F25" s="11" t="s">
        <v>135</v>
      </c>
      <c r="G25" s="11" t="s">
        <v>60</v>
      </c>
      <c r="H25" s="11" t="s">
        <v>22</v>
      </c>
      <c r="I25" s="11" t="s">
        <v>23</v>
      </c>
      <c r="J25" s="11" t="s">
        <v>174</v>
      </c>
      <c r="K25" s="11" t="s">
        <v>11</v>
      </c>
      <c r="L25" s="11" t="s">
        <v>175</v>
      </c>
    </row>
    <row r="26" spans="1:12" ht="24" customHeight="1" x14ac:dyDescent="0.15">
      <c r="A26" s="24">
        <v>45226</v>
      </c>
      <c r="B26" s="12" t="s">
        <v>210</v>
      </c>
      <c r="C26" s="2">
        <v>-53.96</v>
      </c>
      <c r="D26" s="25" t="s">
        <v>172</v>
      </c>
      <c r="E26" s="12" t="s">
        <v>211</v>
      </c>
      <c r="F26" s="12" t="s">
        <v>39</v>
      </c>
      <c r="G26" s="12" t="s">
        <v>39</v>
      </c>
      <c r="H26" s="12" t="s">
        <v>25</v>
      </c>
      <c r="I26" s="12" t="s">
        <v>26</v>
      </c>
      <c r="J26" s="12" t="s">
        <v>174</v>
      </c>
      <c r="K26" s="12" t="s">
        <v>11</v>
      </c>
      <c r="L26" s="12" t="s">
        <v>175</v>
      </c>
    </row>
    <row r="27" spans="1:12" ht="24" customHeight="1" x14ac:dyDescent="0.15">
      <c r="A27" s="26">
        <v>45227</v>
      </c>
      <c r="B27" s="11" t="s">
        <v>212</v>
      </c>
      <c r="C27" s="27">
        <v>-10</v>
      </c>
      <c r="D27" s="28" t="s">
        <v>172</v>
      </c>
      <c r="E27" s="11" t="s">
        <v>205</v>
      </c>
      <c r="F27" s="11" t="s">
        <v>135</v>
      </c>
      <c r="G27" s="11" t="s">
        <v>60</v>
      </c>
      <c r="H27" s="11" t="s">
        <v>22</v>
      </c>
      <c r="I27" s="11" t="s">
        <v>23</v>
      </c>
      <c r="J27" s="11" t="s">
        <v>174</v>
      </c>
      <c r="K27" s="11" t="s">
        <v>11</v>
      </c>
      <c r="L27" s="11" t="s">
        <v>175</v>
      </c>
    </row>
    <row r="28" spans="1:12" ht="24" customHeight="1" x14ac:dyDescent="0.15">
      <c r="A28" s="24">
        <v>45228</v>
      </c>
      <c r="B28" s="12" t="s">
        <v>213</v>
      </c>
      <c r="C28" s="2">
        <v>-27.15</v>
      </c>
      <c r="D28" s="25" t="s">
        <v>172</v>
      </c>
      <c r="E28" s="12" t="s">
        <v>214</v>
      </c>
      <c r="F28" s="12" t="s">
        <v>39</v>
      </c>
      <c r="G28" s="12" t="s">
        <v>39</v>
      </c>
      <c r="H28" s="12" t="s">
        <v>25</v>
      </c>
      <c r="I28" s="12" t="s">
        <v>26</v>
      </c>
      <c r="J28" s="12" t="s">
        <v>174</v>
      </c>
      <c r="K28" s="12" t="s">
        <v>11</v>
      </c>
      <c r="L28" s="12" t="s">
        <v>175</v>
      </c>
    </row>
    <row r="29" spans="1:12" ht="24" customHeight="1" x14ac:dyDescent="0.15">
      <c r="A29" s="26">
        <v>45228</v>
      </c>
      <c r="B29" s="11" t="s">
        <v>215</v>
      </c>
      <c r="C29" s="27">
        <v>-29</v>
      </c>
      <c r="D29" s="28" t="s">
        <v>172</v>
      </c>
      <c r="E29" s="11" t="s">
        <v>216</v>
      </c>
      <c r="F29" s="11" t="s">
        <v>72</v>
      </c>
      <c r="G29" s="11" t="s">
        <v>58</v>
      </c>
      <c r="H29" s="11" t="s">
        <v>22</v>
      </c>
      <c r="I29" s="11" t="s">
        <v>23</v>
      </c>
      <c r="J29" s="11" t="s">
        <v>174</v>
      </c>
      <c r="K29" s="11" t="s">
        <v>11</v>
      </c>
      <c r="L29" s="11" t="s">
        <v>175</v>
      </c>
    </row>
    <row r="30" spans="1:12" ht="24" customHeight="1" x14ac:dyDescent="0.15">
      <c r="A30" s="24">
        <v>45229</v>
      </c>
      <c r="B30" s="12" t="s">
        <v>192</v>
      </c>
      <c r="C30" s="2">
        <v>-600</v>
      </c>
      <c r="D30" s="25" t="s">
        <v>172</v>
      </c>
      <c r="E30" s="12" t="s">
        <v>193</v>
      </c>
      <c r="F30" s="12" t="s">
        <v>79</v>
      </c>
      <c r="G30" s="12" t="s">
        <v>61</v>
      </c>
      <c r="H30" s="12" t="s">
        <v>22</v>
      </c>
      <c r="I30" s="12" t="s">
        <v>23</v>
      </c>
      <c r="J30" s="12" t="s">
        <v>174</v>
      </c>
      <c r="K30" s="12" t="s">
        <v>11</v>
      </c>
      <c r="L30" s="12" t="s">
        <v>175</v>
      </c>
    </row>
    <row r="31" spans="1:12" ht="24" customHeight="1" x14ac:dyDescent="0.15">
      <c r="A31" s="26">
        <v>45232</v>
      </c>
      <c r="B31" s="11" t="s">
        <v>184</v>
      </c>
      <c r="C31" s="27">
        <v>5347.33</v>
      </c>
      <c r="D31" s="28" t="s">
        <v>172</v>
      </c>
      <c r="E31" s="11" t="s">
        <v>179</v>
      </c>
      <c r="F31" s="11" t="s">
        <v>123</v>
      </c>
      <c r="G31" s="11" t="s">
        <v>55</v>
      </c>
      <c r="H31" s="11" t="s">
        <v>22</v>
      </c>
      <c r="I31" s="11" t="s">
        <v>23</v>
      </c>
      <c r="J31" s="11" t="s">
        <v>185</v>
      </c>
      <c r="K31" s="11" t="s">
        <v>11</v>
      </c>
      <c r="L31" s="11" t="s">
        <v>175</v>
      </c>
    </row>
    <row r="32" spans="1:12" ht="24" customHeight="1" x14ac:dyDescent="0.15">
      <c r="A32" s="24">
        <v>45233</v>
      </c>
      <c r="B32" s="12" t="s">
        <v>171</v>
      </c>
      <c r="C32" s="2">
        <v>-211.93</v>
      </c>
      <c r="D32" s="25" t="s">
        <v>172</v>
      </c>
      <c r="E32" s="12" t="s">
        <v>173</v>
      </c>
      <c r="F32" s="12" t="s">
        <v>88</v>
      </c>
      <c r="G32" s="12" t="s">
        <v>33</v>
      </c>
      <c r="H32" s="12" t="s">
        <v>25</v>
      </c>
      <c r="I32" s="12" t="s">
        <v>26</v>
      </c>
      <c r="J32" s="12" t="s">
        <v>174</v>
      </c>
      <c r="K32" s="12" t="s">
        <v>11</v>
      </c>
      <c r="L32" s="12" t="s">
        <v>175</v>
      </c>
    </row>
    <row r="33" spans="1:12" ht="24" customHeight="1" x14ac:dyDescent="0.15">
      <c r="A33" s="26">
        <v>45233</v>
      </c>
      <c r="B33" s="11" t="s">
        <v>217</v>
      </c>
      <c r="C33" s="27">
        <v>-400</v>
      </c>
      <c r="D33" s="28" t="s">
        <v>172</v>
      </c>
      <c r="E33" s="11" t="s">
        <v>179</v>
      </c>
      <c r="F33" s="11" t="s">
        <v>61</v>
      </c>
      <c r="G33" s="11" t="s">
        <v>42</v>
      </c>
      <c r="H33" s="11" t="s">
        <v>22</v>
      </c>
      <c r="I33" s="11" t="s">
        <v>23</v>
      </c>
      <c r="J33" s="11" t="s">
        <v>174</v>
      </c>
      <c r="K33" s="11" t="s">
        <v>11</v>
      </c>
      <c r="L33" s="11" t="s">
        <v>175</v>
      </c>
    </row>
    <row r="34" spans="1:12" ht="24" customHeight="1" x14ac:dyDescent="0.15">
      <c r="A34" s="24">
        <v>45234</v>
      </c>
      <c r="B34" s="12" t="s">
        <v>192</v>
      </c>
      <c r="C34" s="2">
        <v>-1000</v>
      </c>
      <c r="D34" s="25" t="s">
        <v>172</v>
      </c>
      <c r="E34" s="12" t="s">
        <v>193</v>
      </c>
      <c r="F34" s="12" t="s">
        <v>79</v>
      </c>
      <c r="G34" s="12" t="s">
        <v>61</v>
      </c>
      <c r="H34" s="12" t="s">
        <v>22</v>
      </c>
      <c r="I34" s="12" t="s">
        <v>23</v>
      </c>
      <c r="J34" s="12" t="s">
        <v>174</v>
      </c>
      <c r="K34" s="12" t="s">
        <v>11</v>
      </c>
      <c r="L34" s="12" t="s">
        <v>175</v>
      </c>
    </row>
    <row r="35" spans="1:12" ht="24" customHeight="1" x14ac:dyDescent="0.15">
      <c r="A35" s="26">
        <v>45234</v>
      </c>
      <c r="B35" s="11" t="s">
        <v>218</v>
      </c>
      <c r="C35" s="27">
        <v>-3.5</v>
      </c>
      <c r="D35" s="28" t="s">
        <v>172</v>
      </c>
      <c r="E35" s="11" t="s">
        <v>189</v>
      </c>
      <c r="F35" s="11" t="s">
        <v>127</v>
      </c>
      <c r="G35" s="11" t="s">
        <v>61</v>
      </c>
      <c r="H35" s="11" t="s">
        <v>22</v>
      </c>
      <c r="I35" s="11" t="s">
        <v>23</v>
      </c>
      <c r="J35" s="11" t="s">
        <v>174</v>
      </c>
      <c r="K35" s="11" t="s">
        <v>11</v>
      </c>
      <c r="L35" s="11" t="s">
        <v>175</v>
      </c>
    </row>
    <row r="36" spans="1:12" ht="24" customHeight="1" x14ac:dyDescent="0.15">
      <c r="A36" s="24">
        <v>45239</v>
      </c>
      <c r="B36" s="12" t="s">
        <v>219</v>
      </c>
      <c r="C36" s="2">
        <v>-47.64</v>
      </c>
      <c r="D36" s="25" t="s">
        <v>172</v>
      </c>
      <c r="E36" s="12" t="s">
        <v>220</v>
      </c>
      <c r="F36" s="12" t="s">
        <v>65</v>
      </c>
      <c r="G36" s="12" t="s">
        <v>51</v>
      </c>
      <c r="H36" s="12" t="s">
        <v>25</v>
      </c>
      <c r="I36" s="12" t="s">
        <v>26</v>
      </c>
      <c r="J36" s="12" t="s">
        <v>174</v>
      </c>
      <c r="K36" s="12" t="s">
        <v>11</v>
      </c>
      <c r="L36" s="12" t="s">
        <v>175</v>
      </c>
    </row>
    <row r="37" spans="1:12" ht="24" customHeight="1" x14ac:dyDescent="0.15">
      <c r="A37" s="26">
        <v>45240</v>
      </c>
      <c r="B37" s="11" t="s">
        <v>221</v>
      </c>
      <c r="C37" s="27">
        <v>-90.11</v>
      </c>
      <c r="D37" s="28" t="s">
        <v>172</v>
      </c>
      <c r="E37" s="11" t="s">
        <v>222</v>
      </c>
      <c r="F37" s="11" t="s">
        <v>118</v>
      </c>
      <c r="G37" s="11" t="s">
        <v>51</v>
      </c>
      <c r="H37" s="11" t="s">
        <v>25</v>
      </c>
      <c r="I37" s="11" t="s">
        <v>26</v>
      </c>
      <c r="J37" s="11" t="s">
        <v>174</v>
      </c>
      <c r="K37" s="11" t="s">
        <v>11</v>
      </c>
      <c r="L37" s="11" t="s">
        <v>175</v>
      </c>
    </row>
    <row r="38" spans="1:12" ht="24" customHeight="1" x14ac:dyDescent="0.15">
      <c r="A38" s="24">
        <v>45240</v>
      </c>
      <c r="B38" s="12" t="s">
        <v>223</v>
      </c>
      <c r="C38" s="2">
        <v>-36.78</v>
      </c>
      <c r="D38" s="25" t="s">
        <v>172</v>
      </c>
      <c r="E38" s="12" t="s">
        <v>224</v>
      </c>
      <c r="F38" s="12" t="s">
        <v>87</v>
      </c>
      <c r="G38" s="12" t="s">
        <v>60</v>
      </c>
      <c r="H38" s="12" t="s">
        <v>25</v>
      </c>
      <c r="I38" s="12" t="s">
        <v>26</v>
      </c>
      <c r="J38" s="12" t="s">
        <v>174</v>
      </c>
      <c r="K38" s="12" t="s">
        <v>11</v>
      </c>
      <c r="L38" s="12" t="s">
        <v>175</v>
      </c>
    </row>
    <row r="39" spans="1:12" ht="24" customHeight="1" x14ac:dyDescent="0.15">
      <c r="A39" s="26">
        <v>45240</v>
      </c>
      <c r="B39" s="11" t="s">
        <v>225</v>
      </c>
      <c r="C39" s="27">
        <v>1699.83</v>
      </c>
      <c r="D39" s="28" t="s">
        <v>172</v>
      </c>
      <c r="E39" s="11" t="s">
        <v>179</v>
      </c>
      <c r="F39" s="11" t="s">
        <v>134</v>
      </c>
      <c r="G39" s="11" t="s">
        <v>44</v>
      </c>
      <c r="H39" s="11" t="s">
        <v>22</v>
      </c>
      <c r="I39" s="11" t="s">
        <v>23</v>
      </c>
      <c r="J39" s="11" t="s">
        <v>185</v>
      </c>
      <c r="K39" s="11" t="s">
        <v>11</v>
      </c>
      <c r="L39" s="11" t="s">
        <v>175</v>
      </c>
    </row>
    <row r="40" spans="1:12" ht="24" customHeight="1" x14ac:dyDescent="0.15">
      <c r="A40" s="24">
        <v>45240</v>
      </c>
      <c r="B40" s="12" t="s">
        <v>226</v>
      </c>
      <c r="C40" s="2">
        <v>-29.99</v>
      </c>
      <c r="D40" s="25" t="s">
        <v>172</v>
      </c>
      <c r="E40" s="12" t="s">
        <v>200</v>
      </c>
      <c r="F40" s="12" t="s">
        <v>133</v>
      </c>
      <c r="G40" s="12" t="s">
        <v>51</v>
      </c>
      <c r="H40" s="12" t="s">
        <v>22</v>
      </c>
      <c r="I40" s="12" t="s">
        <v>23</v>
      </c>
      <c r="J40" s="12" t="s">
        <v>174</v>
      </c>
      <c r="K40" s="12" t="s">
        <v>11</v>
      </c>
      <c r="L40" s="12" t="s">
        <v>175</v>
      </c>
    </row>
    <row r="41" spans="1:12" ht="24" customHeight="1" x14ac:dyDescent="0.15">
      <c r="A41" s="26">
        <v>45241</v>
      </c>
      <c r="B41" s="11" t="s">
        <v>210</v>
      </c>
      <c r="C41" s="27">
        <v>-58.55</v>
      </c>
      <c r="D41" s="28" t="s">
        <v>172</v>
      </c>
      <c r="E41" s="11" t="s">
        <v>211</v>
      </c>
      <c r="F41" s="11" t="s">
        <v>39</v>
      </c>
      <c r="G41" s="11" t="s">
        <v>39</v>
      </c>
      <c r="H41" s="11" t="s">
        <v>25</v>
      </c>
      <c r="I41" s="11" t="s">
        <v>26</v>
      </c>
      <c r="J41" s="11" t="s">
        <v>174</v>
      </c>
      <c r="K41" s="11" t="s">
        <v>11</v>
      </c>
      <c r="L41" s="11" t="s">
        <v>175</v>
      </c>
    </row>
    <row r="42" spans="1:12" ht="24" customHeight="1" x14ac:dyDescent="0.15">
      <c r="A42" s="24">
        <v>45244</v>
      </c>
      <c r="B42" s="12" t="s">
        <v>227</v>
      </c>
      <c r="C42" s="2">
        <v>-70.61</v>
      </c>
      <c r="D42" s="25" t="s">
        <v>172</v>
      </c>
      <c r="E42" s="12" t="s">
        <v>228</v>
      </c>
      <c r="F42" s="12" t="s">
        <v>87</v>
      </c>
      <c r="G42" s="12" t="s">
        <v>60</v>
      </c>
      <c r="H42" s="12" t="s">
        <v>25</v>
      </c>
      <c r="I42" s="12" t="s">
        <v>26</v>
      </c>
      <c r="J42" s="12" t="s">
        <v>174</v>
      </c>
      <c r="K42" s="12" t="s">
        <v>11</v>
      </c>
      <c r="L42" s="12" t="s">
        <v>175</v>
      </c>
    </row>
    <row r="43" spans="1:12" ht="24" customHeight="1" x14ac:dyDescent="0.15">
      <c r="A43" s="26">
        <v>45246</v>
      </c>
      <c r="B43" s="11" t="s">
        <v>186</v>
      </c>
      <c r="C43" s="27">
        <v>-274.81</v>
      </c>
      <c r="D43" s="28" t="s">
        <v>172</v>
      </c>
      <c r="E43" s="11" t="s">
        <v>187</v>
      </c>
      <c r="F43" s="11" t="s">
        <v>142</v>
      </c>
      <c r="G43" s="11" t="s">
        <v>54</v>
      </c>
      <c r="H43" s="11" t="s">
        <v>25</v>
      </c>
      <c r="I43" s="11" t="s">
        <v>26</v>
      </c>
      <c r="J43" s="11" t="s">
        <v>174</v>
      </c>
      <c r="K43" s="11" t="s">
        <v>11</v>
      </c>
      <c r="L43" s="11" t="s">
        <v>175</v>
      </c>
    </row>
    <row r="44" spans="1:12" ht="24" customHeight="1" x14ac:dyDescent="0.15">
      <c r="A44" s="24">
        <v>45246</v>
      </c>
      <c r="B44" s="12" t="s">
        <v>229</v>
      </c>
      <c r="C44" s="2">
        <v>200</v>
      </c>
      <c r="D44" s="25" t="s">
        <v>172</v>
      </c>
      <c r="E44" s="12" t="s">
        <v>179</v>
      </c>
      <c r="F44" s="12" t="s">
        <v>138</v>
      </c>
      <c r="G44" s="12" t="s">
        <v>46</v>
      </c>
      <c r="H44" s="12" t="s">
        <v>22</v>
      </c>
      <c r="I44" s="12" t="s">
        <v>23</v>
      </c>
      <c r="J44" s="12" t="s">
        <v>185</v>
      </c>
      <c r="K44" s="12" t="s">
        <v>11</v>
      </c>
      <c r="L44" s="12" t="s">
        <v>175</v>
      </c>
    </row>
    <row r="45" spans="1:12" ht="24" customHeight="1" x14ac:dyDescent="0.15">
      <c r="A45" s="26">
        <v>45247</v>
      </c>
      <c r="B45" s="11" t="s">
        <v>230</v>
      </c>
      <c r="C45" s="27">
        <v>-14.32</v>
      </c>
      <c r="D45" s="28" t="s">
        <v>172</v>
      </c>
      <c r="E45" s="11" t="s">
        <v>205</v>
      </c>
      <c r="F45" s="11" t="s">
        <v>135</v>
      </c>
      <c r="G45" s="11" t="s">
        <v>60</v>
      </c>
      <c r="H45" s="11" t="s">
        <v>22</v>
      </c>
      <c r="I45" s="11" t="s">
        <v>23</v>
      </c>
      <c r="J45" s="11" t="s">
        <v>174</v>
      </c>
      <c r="K45" s="11" t="s">
        <v>11</v>
      </c>
      <c r="L45" s="11" t="s">
        <v>175</v>
      </c>
    </row>
    <row r="46" spans="1:12" ht="24" customHeight="1" x14ac:dyDescent="0.15">
      <c r="A46" s="24">
        <v>45247</v>
      </c>
      <c r="B46" s="12" t="s">
        <v>231</v>
      </c>
      <c r="C46" s="2">
        <v>-15.78</v>
      </c>
      <c r="D46" s="25" t="s">
        <v>172</v>
      </c>
      <c r="E46" s="12" t="s">
        <v>205</v>
      </c>
      <c r="F46" s="12" t="s">
        <v>135</v>
      </c>
      <c r="G46" s="12" t="s">
        <v>60</v>
      </c>
      <c r="H46" s="12" t="s">
        <v>22</v>
      </c>
      <c r="I46" s="12" t="s">
        <v>23</v>
      </c>
      <c r="J46" s="12" t="s">
        <v>174</v>
      </c>
      <c r="K46" s="12" t="s">
        <v>11</v>
      </c>
      <c r="L46" s="12" t="s">
        <v>175</v>
      </c>
    </row>
    <row r="47" spans="1:12" ht="24" customHeight="1" x14ac:dyDescent="0.15">
      <c r="A47" s="26">
        <v>45248</v>
      </c>
      <c r="B47" s="11" t="s">
        <v>171</v>
      </c>
      <c r="C47" s="27">
        <v>-245.15</v>
      </c>
      <c r="D47" s="28" t="s">
        <v>172</v>
      </c>
      <c r="E47" s="11" t="s">
        <v>173</v>
      </c>
      <c r="F47" s="11" t="s">
        <v>88</v>
      </c>
      <c r="G47" s="11" t="s">
        <v>33</v>
      </c>
      <c r="H47" s="11" t="s">
        <v>25</v>
      </c>
      <c r="I47" s="11" t="s">
        <v>26</v>
      </c>
      <c r="J47" s="11" t="s">
        <v>174</v>
      </c>
      <c r="K47" s="11" t="s">
        <v>11</v>
      </c>
      <c r="L47" s="11" t="s">
        <v>175</v>
      </c>
    </row>
    <row r="48" spans="1:12" ht="24" customHeight="1" x14ac:dyDescent="0.15">
      <c r="A48" s="24">
        <v>45249</v>
      </c>
      <c r="B48" s="12" t="s">
        <v>192</v>
      </c>
      <c r="C48" s="2">
        <v>-1650</v>
      </c>
      <c r="D48" s="25" t="s">
        <v>172</v>
      </c>
      <c r="E48" s="12" t="s">
        <v>193</v>
      </c>
      <c r="F48" s="12" t="s">
        <v>79</v>
      </c>
      <c r="G48" s="12" t="s">
        <v>61</v>
      </c>
      <c r="H48" s="12" t="s">
        <v>22</v>
      </c>
      <c r="I48" s="12" t="s">
        <v>23</v>
      </c>
      <c r="J48" s="12" t="s">
        <v>174</v>
      </c>
      <c r="K48" s="12" t="s">
        <v>11</v>
      </c>
      <c r="L48" s="12" t="s">
        <v>175</v>
      </c>
    </row>
    <row r="49" spans="1:12" ht="24" customHeight="1" x14ac:dyDescent="0.15">
      <c r="A49" s="26">
        <v>45250</v>
      </c>
      <c r="B49" s="11" t="s">
        <v>232</v>
      </c>
      <c r="C49" s="27">
        <v>-24.12</v>
      </c>
      <c r="D49" s="28" t="s">
        <v>172</v>
      </c>
      <c r="E49" s="11" t="s">
        <v>205</v>
      </c>
      <c r="F49" s="11" t="s">
        <v>135</v>
      </c>
      <c r="G49" s="11" t="s">
        <v>60</v>
      </c>
      <c r="H49" s="11" t="s">
        <v>25</v>
      </c>
      <c r="I49" s="11" t="s">
        <v>26</v>
      </c>
      <c r="J49" s="11" t="s">
        <v>174</v>
      </c>
      <c r="K49" s="11" t="s">
        <v>11</v>
      </c>
      <c r="L49" s="11" t="s">
        <v>175</v>
      </c>
    </row>
    <row r="50" spans="1:12" ht="24" customHeight="1" x14ac:dyDescent="0.15">
      <c r="A50" s="24">
        <v>45251</v>
      </c>
      <c r="B50" s="12" t="s">
        <v>233</v>
      </c>
      <c r="C50" s="2">
        <v>-26.39</v>
      </c>
      <c r="D50" s="25" t="s">
        <v>172</v>
      </c>
      <c r="E50" s="12" t="s">
        <v>234</v>
      </c>
      <c r="F50" s="12" t="s">
        <v>66</v>
      </c>
      <c r="G50" s="12" t="s">
        <v>60</v>
      </c>
      <c r="H50" s="12" t="s">
        <v>25</v>
      </c>
      <c r="I50" s="12" t="s">
        <v>26</v>
      </c>
      <c r="J50" s="12" t="s">
        <v>174</v>
      </c>
      <c r="K50" s="12" t="s">
        <v>11</v>
      </c>
      <c r="L50" s="12" t="s">
        <v>175</v>
      </c>
    </row>
    <row r="51" spans="1:12" ht="24" customHeight="1" x14ac:dyDescent="0.15">
      <c r="A51" s="26">
        <v>45252</v>
      </c>
      <c r="B51" s="11" t="s">
        <v>235</v>
      </c>
      <c r="C51" s="27">
        <v>-24.24</v>
      </c>
      <c r="D51" s="28" t="s">
        <v>172</v>
      </c>
      <c r="E51" s="11" t="s">
        <v>236</v>
      </c>
      <c r="F51" s="11" t="s">
        <v>141</v>
      </c>
      <c r="G51" s="11" t="s">
        <v>51</v>
      </c>
      <c r="H51" s="11" t="s">
        <v>25</v>
      </c>
      <c r="I51" s="11" t="s">
        <v>26</v>
      </c>
      <c r="J51" s="11" t="s">
        <v>174</v>
      </c>
      <c r="K51" s="11" t="s">
        <v>11</v>
      </c>
      <c r="L51" s="11" t="s">
        <v>175</v>
      </c>
    </row>
    <row r="52" spans="1:12" ht="24" customHeight="1" x14ac:dyDescent="0.15">
      <c r="A52" s="24">
        <v>45252</v>
      </c>
      <c r="B52" s="12" t="s">
        <v>237</v>
      </c>
      <c r="C52" s="2">
        <v>-91.17</v>
      </c>
      <c r="D52" s="25" t="s">
        <v>172</v>
      </c>
      <c r="E52" s="12" t="s">
        <v>208</v>
      </c>
      <c r="F52" s="12" t="s">
        <v>97</v>
      </c>
      <c r="G52" s="12" t="s">
        <v>47</v>
      </c>
      <c r="H52" s="12" t="s">
        <v>22</v>
      </c>
      <c r="I52" s="12" t="s">
        <v>23</v>
      </c>
      <c r="J52" s="12" t="s">
        <v>174</v>
      </c>
      <c r="K52" s="12" t="s">
        <v>11</v>
      </c>
      <c r="L52" s="12" t="s">
        <v>175</v>
      </c>
    </row>
    <row r="53" spans="1:12" ht="24" customHeight="1" x14ac:dyDescent="0.15">
      <c r="A53" s="26">
        <v>45252</v>
      </c>
      <c r="B53" s="11" t="s">
        <v>217</v>
      </c>
      <c r="C53" s="27">
        <v>-50</v>
      </c>
      <c r="D53" s="28" t="s">
        <v>172</v>
      </c>
      <c r="E53" s="11" t="s">
        <v>179</v>
      </c>
      <c r="F53" s="11" t="s">
        <v>61</v>
      </c>
      <c r="G53" s="11" t="s">
        <v>42</v>
      </c>
      <c r="H53" s="11" t="s">
        <v>22</v>
      </c>
      <c r="I53" s="11" t="s">
        <v>23</v>
      </c>
      <c r="J53" s="11" t="s">
        <v>174</v>
      </c>
      <c r="K53" s="11" t="s">
        <v>11</v>
      </c>
      <c r="L53" s="11" t="s">
        <v>175</v>
      </c>
    </row>
    <row r="54" spans="1:12" ht="24" customHeight="1" x14ac:dyDescent="0.15">
      <c r="A54" s="24">
        <v>45252</v>
      </c>
      <c r="B54" s="12" t="s">
        <v>238</v>
      </c>
      <c r="C54" s="2">
        <v>-4.3</v>
      </c>
      <c r="D54" s="25" t="s">
        <v>172</v>
      </c>
      <c r="E54" s="12" t="s">
        <v>179</v>
      </c>
      <c r="F54" s="12" t="s">
        <v>88</v>
      </c>
      <c r="G54" s="12" t="s">
        <v>33</v>
      </c>
      <c r="H54" s="12" t="s">
        <v>22</v>
      </c>
      <c r="I54" s="12" t="s">
        <v>23</v>
      </c>
      <c r="J54" s="12" t="s">
        <v>174</v>
      </c>
      <c r="K54" s="12" t="s">
        <v>11</v>
      </c>
      <c r="L54" s="12" t="s">
        <v>175</v>
      </c>
    </row>
    <row r="55" spans="1:12" ht="24" customHeight="1" x14ac:dyDescent="0.15">
      <c r="A55" s="26">
        <v>45255</v>
      </c>
      <c r="B55" s="11" t="s">
        <v>239</v>
      </c>
      <c r="C55" s="27">
        <v>-18.41</v>
      </c>
      <c r="D55" s="28" t="s">
        <v>172</v>
      </c>
      <c r="E55" s="11" t="s">
        <v>205</v>
      </c>
      <c r="F55" s="11" t="s">
        <v>135</v>
      </c>
      <c r="G55" s="11" t="s">
        <v>60</v>
      </c>
      <c r="H55" s="11" t="s">
        <v>22</v>
      </c>
      <c r="I55" s="11" t="s">
        <v>23</v>
      </c>
      <c r="J55" s="11" t="s">
        <v>174</v>
      </c>
      <c r="K55" s="11" t="s">
        <v>11</v>
      </c>
      <c r="L55" s="11" t="s">
        <v>175</v>
      </c>
    </row>
    <row r="56" spans="1:12" ht="24" customHeight="1" x14ac:dyDescent="0.15">
      <c r="A56" s="24">
        <v>45256</v>
      </c>
      <c r="B56" s="12" t="s">
        <v>232</v>
      </c>
      <c r="C56" s="2">
        <v>-14.93</v>
      </c>
      <c r="D56" s="25" t="s">
        <v>172</v>
      </c>
      <c r="E56" s="12" t="s">
        <v>205</v>
      </c>
      <c r="F56" s="12" t="s">
        <v>135</v>
      </c>
      <c r="G56" s="12" t="s">
        <v>60</v>
      </c>
      <c r="H56" s="12" t="s">
        <v>25</v>
      </c>
      <c r="I56" s="12" t="s">
        <v>26</v>
      </c>
      <c r="J56" s="12" t="s">
        <v>174</v>
      </c>
      <c r="K56" s="12" t="s">
        <v>11</v>
      </c>
      <c r="L56" s="12" t="s">
        <v>175</v>
      </c>
    </row>
    <row r="57" spans="1:12" ht="24" customHeight="1" x14ac:dyDescent="0.15">
      <c r="A57" s="26">
        <v>45256</v>
      </c>
      <c r="B57" s="11" t="s">
        <v>240</v>
      </c>
      <c r="C57" s="27">
        <v>-23.84</v>
      </c>
      <c r="D57" s="28" t="s">
        <v>172</v>
      </c>
      <c r="E57" s="11" t="s">
        <v>205</v>
      </c>
      <c r="F57" s="11" t="s">
        <v>135</v>
      </c>
      <c r="G57" s="11" t="s">
        <v>60</v>
      </c>
      <c r="H57" s="11" t="s">
        <v>25</v>
      </c>
      <c r="I57" s="11" t="s">
        <v>26</v>
      </c>
      <c r="J57" s="11" t="s">
        <v>174</v>
      </c>
      <c r="K57" s="11" t="s">
        <v>11</v>
      </c>
      <c r="L57" s="11" t="s">
        <v>175</v>
      </c>
    </row>
    <row r="58" spans="1:12" ht="24" customHeight="1" x14ac:dyDescent="0.15">
      <c r="A58" s="24">
        <v>45257</v>
      </c>
      <c r="B58" s="12" t="s">
        <v>232</v>
      </c>
      <c r="C58" s="2">
        <v>-14.94</v>
      </c>
      <c r="D58" s="25" t="s">
        <v>172</v>
      </c>
      <c r="E58" s="12" t="s">
        <v>205</v>
      </c>
      <c r="F58" s="12" t="s">
        <v>135</v>
      </c>
      <c r="G58" s="12" t="s">
        <v>60</v>
      </c>
      <c r="H58" s="12" t="s">
        <v>25</v>
      </c>
      <c r="I58" s="12" t="s">
        <v>26</v>
      </c>
      <c r="J58" s="12" t="s">
        <v>174</v>
      </c>
      <c r="K58" s="12" t="s">
        <v>11</v>
      </c>
      <c r="L58" s="12" t="s">
        <v>175</v>
      </c>
    </row>
    <row r="59" spans="1:12" ht="24" customHeight="1" x14ac:dyDescent="0.15">
      <c r="A59" s="26">
        <v>45257</v>
      </c>
      <c r="B59" s="11" t="s">
        <v>232</v>
      </c>
      <c r="C59" s="27">
        <v>-19.809999999999999</v>
      </c>
      <c r="D59" s="28" t="s">
        <v>172</v>
      </c>
      <c r="E59" s="11" t="s">
        <v>205</v>
      </c>
      <c r="F59" s="11" t="s">
        <v>135</v>
      </c>
      <c r="G59" s="11" t="s">
        <v>60</v>
      </c>
      <c r="H59" s="11" t="s">
        <v>25</v>
      </c>
      <c r="I59" s="11" t="s">
        <v>26</v>
      </c>
      <c r="J59" s="11" t="s">
        <v>174</v>
      </c>
      <c r="K59" s="11" t="s">
        <v>11</v>
      </c>
      <c r="L59" s="11" t="s">
        <v>175</v>
      </c>
    </row>
    <row r="60" spans="1:12" ht="24" customHeight="1" x14ac:dyDescent="0.15">
      <c r="A60" s="24">
        <v>45257</v>
      </c>
      <c r="B60" s="12" t="s">
        <v>241</v>
      </c>
      <c r="C60" s="2">
        <v>-22.9</v>
      </c>
      <c r="D60" s="25" t="s">
        <v>172</v>
      </c>
      <c r="E60" s="12" t="s">
        <v>242</v>
      </c>
      <c r="F60" s="12" t="s">
        <v>73</v>
      </c>
      <c r="G60" s="12" t="s">
        <v>51</v>
      </c>
      <c r="H60" s="12" t="s">
        <v>25</v>
      </c>
      <c r="I60" s="12" t="s">
        <v>26</v>
      </c>
      <c r="J60" s="12" t="s">
        <v>174</v>
      </c>
      <c r="K60" s="12" t="s">
        <v>11</v>
      </c>
      <c r="L60" s="12" t="s">
        <v>175</v>
      </c>
    </row>
    <row r="61" spans="1:12" ht="24" customHeight="1" x14ac:dyDescent="0.15">
      <c r="A61" s="26">
        <v>45258</v>
      </c>
      <c r="B61" s="11" t="s">
        <v>241</v>
      </c>
      <c r="C61" s="27">
        <v>-21.9</v>
      </c>
      <c r="D61" s="28" t="s">
        <v>172</v>
      </c>
      <c r="E61" s="11" t="s">
        <v>242</v>
      </c>
      <c r="F61" s="11" t="s">
        <v>73</v>
      </c>
      <c r="G61" s="11" t="s">
        <v>51</v>
      </c>
      <c r="H61" s="11" t="s">
        <v>25</v>
      </c>
      <c r="I61" s="11" t="s">
        <v>26</v>
      </c>
      <c r="J61" s="11" t="s">
        <v>174</v>
      </c>
      <c r="K61" s="11" t="s">
        <v>11</v>
      </c>
      <c r="L61" s="11" t="s">
        <v>175</v>
      </c>
    </row>
    <row r="62" spans="1:12" ht="24" customHeight="1" x14ac:dyDescent="0.15">
      <c r="A62" s="24">
        <v>45258</v>
      </c>
      <c r="B62" s="12" t="s">
        <v>232</v>
      </c>
      <c r="C62" s="2">
        <v>-13.58</v>
      </c>
      <c r="D62" s="25" t="s">
        <v>172</v>
      </c>
      <c r="E62" s="12" t="s">
        <v>205</v>
      </c>
      <c r="F62" s="12" t="s">
        <v>135</v>
      </c>
      <c r="G62" s="12" t="s">
        <v>60</v>
      </c>
      <c r="H62" s="12" t="s">
        <v>25</v>
      </c>
      <c r="I62" s="12" t="s">
        <v>26</v>
      </c>
      <c r="J62" s="12" t="s">
        <v>174</v>
      </c>
      <c r="K62" s="12" t="s">
        <v>11</v>
      </c>
      <c r="L62" s="12" t="s">
        <v>175</v>
      </c>
    </row>
    <row r="63" spans="1:12" ht="24" customHeight="1" x14ac:dyDescent="0.15">
      <c r="A63" s="26">
        <v>45258</v>
      </c>
      <c r="B63" s="11" t="s">
        <v>232</v>
      </c>
      <c r="C63" s="27">
        <v>-13.04</v>
      </c>
      <c r="D63" s="28" t="s">
        <v>172</v>
      </c>
      <c r="E63" s="11" t="s">
        <v>205</v>
      </c>
      <c r="F63" s="11" t="s">
        <v>135</v>
      </c>
      <c r="G63" s="11" t="s">
        <v>60</v>
      </c>
      <c r="H63" s="11" t="s">
        <v>25</v>
      </c>
      <c r="I63" s="11" t="s">
        <v>26</v>
      </c>
      <c r="J63" s="11" t="s">
        <v>174</v>
      </c>
      <c r="K63" s="11" t="s">
        <v>11</v>
      </c>
      <c r="L63" s="11" t="s">
        <v>175</v>
      </c>
    </row>
    <row r="64" spans="1:12" ht="24" customHeight="1" x14ac:dyDescent="0.15">
      <c r="A64" s="24">
        <v>45258</v>
      </c>
      <c r="B64" s="12" t="s">
        <v>241</v>
      </c>
      <c r="C64" s="2">
        <v>-20.9</v>
      </c>
      <c r="D64" s="25" t="s">
        <v>172</v>
      </c>
      <c r="E64" s="12" t="s">
        <v>242</v>
      </c>
      <c r="F64" s="12" t="s">
        <v>73</v>
      </c>
      <c r="G64" s="12" t="s">
        <v>51</v>
      </c>
      <c r="H64" s="12" t="s">
        <v>25</v>
      </c>
      <c r="I64" s="12" t="s">
        <v>26</v>
      </c>
      <c r="J64" s="12" t="s">
        <v>174</v>
      </c>
      <c r="K64" s="12" t="s">
        <v>11</v>
      </c>
      <c r="L64" s="12" t="s">
        <v>175</v>
      </c>
    </row>
    <row r="65" spans="1:12" ht="24" customHeight="1" x14ac:dyDescent="0.15">
      <c r="A65" s="26">
        <v>45259</v>
      </c>
      <c r="B65" s="11" t="s">
        <v>232</v>
      </c>
      <c r="C65" s="27">
        <v>-14.81</v>
      </c>
      <c r="D65" s="28" t="s">
        <v>172</v>
      </c>
      <c r="E65" s="11" t="s">
        <v>205</v>
      </c>
      <c r="F65" s="11" t="s">
        <v>135</v>
      </c>
      <c r="G65" s="11" t="s">
        <v>60</v>
      </c>
      <c r="H65" s="11" t="s">
        <v>25</v>
      </c>
      <c r="I65" s="11" t="s">
        <v>26</v>
      </c>
      <c r="J65" s="11" t="s">
        <v>174</v>
      </c>
      <c r="K65" s="11" t="s">
        <v>11</v>
      </c>
      <c r="L65" s="11" t="s">
        <v>175</v>
      </c>
    </row>
    <row r="66" spans="1:12" ht="24" customHeight="1" x14ac:dyDescent="0.15">
      <c r="A66" s="24">
        <v>45259</v>
      </c>
      <c r="B66" s="12" t="s">
        <v>241</v>
      </c>
      <c r="C66" s="2">
        <v>-13.4</v>
      </c>
      <c r="D66" s="25" t="s">
        <v>172</v>
      </c>
      <c r="E66" s="12" t="s">
        <v>242</v>
      </c>
      <c r="F66" s="12" t="s">
        <v>73</v>
      </c>
      <c r="G66" s="12" t="s">
        <v>51</v>
      </c>
      <c r="H66" s="12" t="s">
        <v>25</v>
      </c>
      <c r="I66" s="12" t="s">
        <v>26</v>
      </c>
      <c r="J66" s="12" t="s">
        <v>174</v>
      </c>
      <c r="K66" s="12" t="s">
        <v>11</v>
      </c>
      <c r="L66" s="12" t="s">
        <v>175</v>
      </c>
    </row>
    <row r="67" spans="1:12" ht="24" customHeight="1" x14ac:dyDescent="0.15">
      <c r="A67" s="26">
        <v>45259</v>
      </c>
      <c r="B67" s="11" t="s">
        <v>232</v>
      </c>
      <c r="C67" s="27">
        <v>-14.75</v>
      </c>
      <c r="D67" s="28" t="s">
        <v>172</v>
      </c>
      <c r="E67" s="11" t="s">
        <v>205</v>
      </c>
      <c r="F67" s="11" t="s">
        <v>135</v>
      </c>
      <c r="G67" s="11" t="s">
        <v>60</v>
      </c>
      <c r="H67" s="11" t="s">
        <v>25</v>
      </c>
      <c r="I67" s="11" t="s">
        <v>26</v>
      </c>
      <c r="J67" s="11" t="s">
        <v>174</v>
      </c>
      <c r="K67" s="11" t="s">
        <v>11</v>
      </c>
      <c r="L67" s="11" t="s">
        <v>175</v>
      </c>
    </row>
    <row r="68" spans="1:12" ht="24" customHeight="1" x14ac:dyDescent="0.15">
      <c r="A68" s="24">
        <v>45259</v>
      </c>
      <c r="B68" s="12" t="s">
        <v>215</v>
      </c>
      <c r="C68" s="2">
        <v>-29</v>
      </c>
      <c r="D68" s="25" t="s">
        <v>172</v>
      </c>
      <c r="E68" s="12" t="s">
        <v>216</v>
      </c>
      <c r="F68" s="12" t="s">
        <v>72</v>
      </c>
      <c r="G68" s="12" t="s">
        <v>58</v>
      </c>
      <c r="H68" s="12" t="s">
        <v>22</v>
      </c>
      <c r="I68" s="12" t="s">
        <v>23</v>
      </c>
      <c r="J68" s="12" t="s">
        <v>174</v>
      </c>
      <c r="K68" s="12" t="s">
        <v>11</v>
      </c>
      <c r="L68" s="12" t="s">
        <v>175</v>
      </c>
    </row>
    <row r="69" spans="1:12" ht="24" customHeight="1" x14ac:dyDescent="0.15">
      <c r="A69" s="26">
        <v>45260</v>
      </c>
      <c r="B69" s="11" t="s">
        <v>235</v>
      </c>
      <c r="C69" s="27">
        <v>-60.6</v>
      </c>
      <c r="D69" s="28" t="s">
        <v>172</v>
      </c>
      <c r="E69" s="11" t="s">
        <v>236</v>
      </c>
      <c r="F69" s="11" t="s">
        <v>141</v>
      </c>
      <c r="G69" s="11" t="s">
        <v>51</v>
      </c>
      <c r="H69" s="11" t="s">
        <v>25</v>
      </c>
      <c r="I69" s="11" t="s">
        <v>26</v>
      </c>
      <c r="J69" s="11" t="s">
        <v>174</v>
      </c>
      <c r="K69" s="11" t="s">
        <v>11</v>
      </c>
      <c r="L69" s="11" t="s">
        <v>175</v>
      </c>
    </row>
    <row r="70" spans="1:12" ht="24" customHeight="1" x14ac:dyDescent="0.15">
      <c r="A70" s="24">
        <v>45260</v>
      </c>
      <c r="B70" s="12" t="s">
        <v>232</v>
      </c>
      <c r="C70" s="2">
        <v>-32.85</v>
      </c>
      <c r="D70" s="25" t="s">
        <v>172</v>
      </c>
      <c r="E70" s="12" t="s">
        <v>205</v>
      </c>
      <c r="F70" s="12" t="s">
        <v>135</v>
      </c>
      <c r="G70" s="12" t="s">
        <v>60</v>
      </c>
      <c r="H70" s="12" t="s">
        <v>25</v>
      </c>
      <c r="I70" s="12" t="s">
        <v>26</v>
      </c>
      <c r="J70" s="12" t="s">
        <v>174</v>
      </c>
      <c r="K70" s="12" t="s">
        <v>11</v>
      </c>
      <c r="L70" s="12" t="s">
        <v>175</v>
      </c>
    </row>
    <row r="71" spans="1:12" ht="24" customHeight="1" x14ac:dyDescent="0.15">
      <c r="A71" s="26">
        <v>45260</v>
      </c>
      <c r="B71" s="11" t="s">
        <v>243</v>
      </c>
      <c r="C71" s="27">
        <v>-100</v>
      </c>
      <c r="D71" s="28" t="s">
        <v>172</v>
      </c>
      <c r="E71" s="11" t="s">
        <v>179</v>
      </c>
      <c r="F71" s="11" t="s">
        <v>61</v>
      </c>
      <c r="G71" s="11" t="s">
        <v>42</v>
      </c>
      <c r="H71" s="11" t="s">
        <v>25</v>
      </c>
      <c r="I71" s="11" t="s">
        <v>26</v>
      </c>
      <c r="J71" s="11" t="s">
        <v>174</v>
      </c>
      <c r="K71" s="11" t="s">
        <v>11</v>
      </c>
      <c r="L71" s="11" t="s">
        <v>175</v>
      </c>
    </row>
    <row r="72" spans="1:12" ht="24" customHeight="1" x14ac:dyDescent="0.15">
      <c r="A72" s="24">
        <v>45260</v>
      </c>
      <c r="B72" s="12" t="s">
        <v>244</v>
      </c>
      <c r="C72" s="2">
        <v>-18.53</v>
      </c>
      <c r="D72" s="25" t="s">
        <v>172</v>
      </c>
      <c r="E72" s="12" t="s">
        <v>205</v>
      </c>
      <c r="F72" s="12" t="s">
        <v>135</v>
      </c>
      <c r="G72" s="12" t="s">
        <v>60</v>
      </c>
      <c r="H72" s="12" t="s">
        <v>22</v>
      </c>
      <c r="I72" s="12" t="s">
        <v>23</v>
      </c>
      <c r="J72" s="12" t="s">
        <v>174</v>
      </c>
      <c r="K72" s="12" t="s">
        <v>11</v>
      </c>
      <c r="L72" s="12" t="s">
        <v>175</v>
      </c>
    </row>
    <row r="73" spans="1:12" ht="24" customHeight="1" x14ac:dyDescent="0.15">
      <c r="A73" s="26">
        <v>45261</v>
      </c>
      <c r="B73" s="11" t="s">
        <v>180</v>
      </c>
      <c r="C73" s="27">
        <v>-40</v>
      </c>
      <c r="D73" s="28" t="s">
        <v>172</v>
      </c>
      <c r="E73" s="11" t="s">
        <v>181</v>
      </c>
      <c r="F73" s="11" t="s">
        <v>87</v>
      </c>
      <c r="G73" s="11" t="s">
        <v>60</v>
      </c>
      <c r="H73" s="11" t="s">
        <v>25</v>
      </c>
      <c r="I73" s="11" t="s">
        <v>26</v>
      </c>
      <c r="J73" s="11" t="s">
        <v>174</v>
      </c>
      <c r="K73" s="11" t="s">
        <v>11</v>
      </c>
      <c r="L73" s="11" t="s">
        <v>175</v>
      </c>
    </row>
    <row r="74" spans="1:12" ht="24" customHeight="1" x14ac:dyDescent="0.15">
      <c r="A74" s="24">
        <v>45261</v>
      </c>
      <c r="B74" s="12" t="s">
        <v>232</v>
      </c>
      <c r="C74" s="2">
        <v>-13.05</v>
      </c>
      <c r="D74" s="25" t="s">
        <v>172</v>
      </c>
      <c r="E74" s="12" t="s">
        <v>205</v>
      </c>
      <c r="F74" s="12" t="s">
        <v>135</v>
      </c>
      <c r="G74" s="12" t="s">
        <v>60</v>
      </c>
      <c r="H74" s="12" t="s">
        <v>25</v>
      </c>
      <c r="I74" s="12" t="s">
        <v>26</v>
      </c>
      <c r="J74" s="12" t="s">
        <v>174</v>
      </c>
      <c r="K74" s="12" t="s">
        <v>11</v>
      </c>
      <c r="L74" s="12" t="s">
        <v>175</v>
      </c>
    </row>
    <row r="75" spans="1:12" ht="24" customHeight="1" x14ac:dyDescent="0.15">
      <c r="A75" s="26">
        <v>45261</v>
      </c>
      <c r="B75" s="11" t="s">
        <v>243</v>
      </c>
      <c r="C75" s="27">
        <v>-78.2</v>
      </c>
      <c r="D75" s="28" t="s">
        <v>172</v>
      </c>
      <c r="E75" s="11" t="s">
        <v>179</v>
      </c>
      <c r="F75" s="11" t="s">
        <v>61</v>
      </c>
      <c r="G75" s="11" t="s">
        <v>42</v>
      </c>
      <c r="H75" s="11" t="s">
        <v>25</v>
      </c>
      <c r="I75" s="11" t="s">
        <v>26</v>
      </c>
      <c r="J75" s="11" t="s">
        <v>174</v>
      </c>
      <c r="K75" s="11" t="s">
        <v>11</v>
      </c>
      <c r="L75" s="11" t="s">
        <v>175</v>
      </c>
    </row>
    <row r="76" spans="1:12" ht="24" customHeight="1" x14ac:dyDescent="0.15">
      <c r="A76" s="24">
        <v>45261</v>
      </c>
      <c r="B76" s="12" t="s">
        <v>245</v>
      </c>
      <c r="C76" s="2">
        <v>-9.99</v>
      </c>
      <c r="D76" s="25" t="s">
        <v>172</v>
      </c>
      <c r="E76" s="12" t="s">
        <v>246</v>
      </c>
      <c r="F76" s="12" t="s">
        <v>39</v>
      </c>
      <c r="G76" s="12" t="s">
        <v>39</v>
      </c>
      <c r="H76" s="12" t="s">
        <v>25</v>
      </c>
      <c r="I76" s="12" t="s">
        <v>26</v>
      </c>
      <c r="J76" s="12" t="s">
        <v>174</v>
      </c>
      <c r="K76" s="12" t="s">
        <v>11</v>
      </c>
      <c r="L76" s="12" t="s">
        <v>175</v>
      </c>
    </row>
    <row r="77" spans="1:12" ht="24" customHeight="1" x14ac:dyDescent="0.15">
      <c r="A77" s="26">
        <v>45261</v>
      </c>
      <c r="B77" s="11" t="s">
        <v>247</v>
      </c>
      <c r="C77" s="27">
        <v>-12.66</v>
      </c>
      <c r="D77" s="28" t="s">
        <v>172</v>
      </c>
      <c r="E77" s="11" t="s">
        <v>205</v>
      </c>
      <c r="F77" s="11" t="s">
        <v>135</v>
      </c>
      <c r="G77" s="11" t="s">
        <v>60</v>
      </c>
      <c r="H77" s="11" t="s">
        <v>22</v>
      </c>
      <c r="I77" s="11" t="s">
        <v>23</v>
      </c>
      <c r="J77" s="11" t="s">
        <v>174</v>
      </c>
      <c r="K77" s="11" t="s">
        <v>11</v>
      </c>
      <c r="L77" s="11" t="s">
        <v>175</v>
      </c>
    </row>
    <row r="78" spans="1:12" ht="24" customHeight="1" x14ac:dyDescent="0.15">
      <c r="A78" s="24">
        <v>45262</v>
      </c>
      <c r="B78" s="12" t="s">
        <v>171</v>
      </c>
      <c r="C78" s="2">
        <v>-239.88</v>
      </c>
      <c r="D78" s="25" t="s">
        <v>172</v>
      </c>
      <c r="E78" s="12" t="s">
        <v>173</v>
      </c>
      <c r="F78" s="12" t="s">
        <v>88</v>
      </c>
      <c r="G78" s="12" t="s">
        <v>33</v>
      </c>
      <c r="H78" s="12" t="s">
        <v>25</v>
      </c>
      <c r="I78" s="12" t="s">
        <v>26</v>
      </c>
      <c r="J78" s="12" t="s">
        <v>174</v>
      </c>
      <c r="K78" s="12" t="s">
        <v>11</v>
      </c>
      <c r="L78" s="12" t="s">
        <v>175</v>
      </c>
    </row>
    <row r="79" spans="1:12" ht="24" customHeight="1" x14ac:dyDescent="0.15">
      <c r="A79" s="26">
        <v>45264</v>
      </c>
      <c r="B79" s="11" t="s">
        <v>248</v>
      </c>
      <c r="C79" s="27">
        <v>-67.63</v>
      </c>
      <c r="D79" s="28" t="s">
        <v>172</v>
      </c>
      <c r="E79" s="11" t="s">
        <v>228</v>
      </c>
      <c r="F79" s="11" t="s">
        <v>87</v>
      </c>
      <c r="G79" s="11" t="s">
        <v>60</v>
      </c>
      <c r="H79" s="11" t="s">
        <v>25</v>
      </c>
      <c r="I79" s="11" t="s">
        <v>26</v>
      </c>
      <c r="J79" s="11" t="s">
        <v>174</v>
      </c>
      <c r="K79" s="11" t="s">
        <v>11</v>
      </c>
      <c r="L79" s="11" t="s">
        <v>175</v>
      </c>
    </row>
    <row r="80" spans="1:12" ht="24" customHeight="1" x14ac:dyDescent="0.15">
      <c r="A80" s="24">
        <v>45264</v>
      </c>
      <c r="B80" s="12" t="s">
        <v>249</v>
      </c>
      <c r="C80" s="2">
        <v>-394</v>
      </c>
      <c r="D80" s="25" t="s">
        <v>172</v>
      </c>
      <c r="E80" s="12" t="s">
        <v>179</v>
      </c>
      <c r="F80" s="12" t="s">
        <v>131</v>
      </c>
      <c r="G80" s="12" t="s">
        <v>42</v>
      </c>
      <c r="H80" s="12" t="s">
        <v>25</v>
      </c>
      <c r="I80" s="12" t="s">
        <v>26</v>
      </c>
      <c r="J80" s="12" t="s">
        <v>174</v>
      </c>
      <c r="K80" s="12" t="s">
        <v>11</v>
      </c>
      <c r="L80" s="12" t="s">
        <v>175</v>
      </c>
    </row>
    <row r="81" spans="1:12" ht="24" customHeight="1" x14ac:dyDescent="0.15">
      <c r="A81" s="26">
        <v>45265</v>
      </c>
      <c r="B81" s="11" t="s">
        <v>250</v>
      </c>
      <c r="C81" s="27">
        <v>-18.11</v>
      </c>
      <c r="D81" s="28" t="s">
        <v>172</v>
      </c>
      <c r="E81" s="11" t="s">
        <v>251</v>
      </c>
      <c r="F81" s="11" t="s">
        <v>88</v>
      </c>
      <c r="G81" s="11" t="s">
        <v>33</v>
      </c>
      <c r="H81" s="11" t="s">
        <v>25</v>
      </c>
      <c r="I81" s="11" t="s">
        <v>26</v>
      </c>
      <c r="J81" s="11" t="s">
        <v>174</v>
      </c>
      <c r="K81" s="11" t="s">
        <v>11</v>
      </c>
      <c r="L81" s="11" t="s">
        <v>175</v>
      </c>
    </row>
    <row r="82" spans="1:12" ht="24" customHeight="1" x14ac:dyDescent="0.15">
      <c r="A82" s="24">
        <v>45265</v>
      </c>
      <c r="B82" s="12" t="s">
        <v>184</v>
      </c>
      <c r="C82" s="2">
        <v>5347.33</v>
      </c>
      <c r="D82" s="25" t="s">
        <v>172</v>
      </c>
      <c r="E82" s="12" t="s">
        <v>179</v>
      </c>
      <c r="F82" s="12" t="s">
        <v>123</v>
      </c>
      <c r="G82" s="12" t="s">
        <v>55</v>
      </c>
      <c r="H82" s="12" t="s">
        <v>22</v>
      </c>
      <c r="I82" s="12" t="s">
        <v>23</v>
      </c>
      <c r="J82" s="12" t="s">
        <v>185</v>
      </c>
      <c r="K82" s="12" t="s">
        <v>11</v>
      </c>
      <c r="L82" s="12" t="s">
        <v>175</v>
      </c>
    </row>
    <row r="83" spans="1:12" ht="24" customHeight="1" x14ac:dyDescent="0.15">
      <c r="A83" s="26">
        <v>45265</v>
      </c>
      <c r="B83" s="11" t="s">
        <v>252</v>
      </c>
      <c r="C83" s="27">
        <v>-64.989999999999995</v>
      </c>
      <c r="D83" s="28" t="s">
        <v>172</v>
      </c>
      <c r="E83" s="11" t="s">
        <v>253</v>
      </c>
      <c r="F83" s="11" t="s">
        <v>136</v>
      </c>
      <c r="G83" s="11" t="s">
        <v>58</v>
      </c>
      <c r="H83" s="11" t="s">
        <v>22</v>
      </c>
      <c r="I83" s="11" t="s">
        <v>23</v>
      </c>
      <c r="J83" s="11" t="s">
        <v>174</v>
      </c>
      <c r="K83" s="11" t="s">
        <v>11</v>
      </c>
      <c r="L83" s="11" t="s">
        <v>175</v>
      </c>
    </row>
    <row r="84" spans="1:12" ht="24" customHeight="1" x14ac:dyDescent="0.15">
      <c r="A84" s="24">
        <v>45266</v>
      </c>
      <c r="B84" s="12" t="s">
        <v>186</v>
      </c>
      <c r="C84" s="2">
        <v>-174.77</v>
      </c>
      <c r="D84" s="25" t="s">
        <v>172</v>
      </c>
      <c r="E84" s="12" t="s">
        <v>187</v>
      </c>
      <c r="F84" s="12" t="s">
        <v>142</v>
      </c>
      <c r="G84" s="12" t="s">
        <v>54</v>
      </c>
      <c r="H84" s="12" t="s">
        <v>25</v>
      </c>
      <c r="I84" s="12" t="s">
        <v>26</v>
      </c>
      <c r="J84" s="12" t="s">
        <v>174</v>
      </c>
      <c r="K84" s="12" t="s">
        <v>11</v>
      </c>
      <c r="L84" s="12" t="s">
        <v>175</v>
      </c>
    </row>
    <row r="85" spans="1:12" ht="24" customHeight="1" x14ac:dyDescent="0.15">
      <c r="A85" s="26">
        <v>45267</v>
      </c>
      <c r="B85" s="11" t="s">
        <v>254</v>
      </c>
      <c r="C85" s="27">
        <v>-3.5</v>
      </c>
      <c r="D85" s="28" t="s">
        <v>172</v>
      </c>
      <c r="E85" s="11" t="s">
        <v>189</v>
      </c>
      <c r="F85" s="11" t="s">
        <v>127</v>
      </c>
      <c r="G85" s="11" t="s">
        <v>61</v>
      </c>
      <c r="H85" s="11" t="s">
        <v>22</v>
      </c>
      <c r="I85" s="11" t="s">
        <v>23</v>
      </c>
      <c r="J85" s="11" t="s">
        <v>174</v>
      </c>
      <c r="K85" s="11" t="s">
        <v>11</v>
      </c>
      <c r="L85" s="11" t="s">
        <v>175</v>
      </c>
    </row>
    <row r="86" spans="1:12" ht="24" customHeight="1" x14ac:dyDescent="0.15">
      <c r="A86" s="24">
        <v>45268</v>
      </c>
      <c r="B86" s="12" t="s">
        <v>255</v>
      </c>
      <c r="C86" s="2">
        <v>-105</v>
      </c>
      <c r="D86" s="25" t="s">
        <v>172</v>
      </c>
      <c r="E86" s="12" t="s">
        <v>256</v>
      </c>
      <c r="F86" s="12" t="s">
        <v>96</v>
      </c>
      <c r="G86" s="12" t="s">
        <v>54</v>
      </c>
      <c r="H86" s="12" t="s">
        <v>25</v>
      </c>
      <c r="I86" s="12" t="s">
        <v>26</v>
      </c>
      <c r="J86" s="12" t="s">
        <v>174</v>
      </c>
      <c r="K86" s="12" t="s">
        <v>11</v>
      </c>
      <c r="L86" s="12" t="s">
        <v>175</v>
      </c>
    </row>
    <row r="87" spans="1:12" ht="24" customHeight="1" x14ac:dyDescent="0.15">
      <c r="A87" s="26">
        <v>45268</v>
      </c>
      <c r="B87" s="11" t="s">
        <v>210</v>
      </c>
      <c r="C87" s="27">
        <v>-33.04</v>
      </c>
      <c r="D87" s="28" t="s">
        <v>172</v>
      </c>
      <c r="E87" s="11" t="s">
        <v>211</v>
      </c>
      <c r="F87" s="11" t="s">
        <v>39</v>
      </c>
      <c r="G87" s="11" t="s">
        <v>39</v>
      </c>
      <c r="H87" s="11" t="s">
        <v>25</v>
      </c>
      <c r="I87" s="11" t="s">
        <v>26</v>
      </c>
      <c r="J87" s="11" t="s">
        <v>174</v>
      </c>
      <c r="K87" s="11" t="s">
        <v>11</v>
      </c>
      <c r="L87" s="11" t="s">
        <v>175</v>
      </c>
    </row>
    <row r="88" spans="1:12" ht="24" customHeight="1" x14ac:dyDescent="0.15">
      <c r="A88" s="24">
        <v>45268</v>
      </c>
      <c r="B88" s="12" t="s">
        <v>192</v>
      </c>
      <c r="C88" s="2">
        <v>-6000</v>
      </c>
      <c r="D88" s="25" t="s">
        <v>172</v>
      </c>
      <c r="E88" s="12" t="s">
        <v>193</v>
      </c>
      <c r="F88" s="12" t="s">
        <v>79</v>
      </c>
      <c r="G88" s="12" t="s">
        <v>61</v>
      </c>
      <c r="H88" s="12" t="s">
        <v>22</v>
      </c>
      <c r="I88" s="12" t="s">
        <v>23</v>
      </c>
      <c r="J88" s="12" t="s">
        <v>174</v>
      </c>
      <c r="K88" s="12" t="s">
        <v>11</v>
      </c>
      <c r="L88" s="12" t="s">
        <v>175</v>
      </c>
    </row>
    <row r="89" spans="1:12" ht="24" customHeight="1" x14ac:dyDescent="0.15">
      <c r="A89" s="26">
        <v>45270</v>
      </c>
      <c r="B89" s="11" t="s">
        <v>257</v>
      </c>
      <c r="C89" s="27">
        <v>-14.14</v>
      </c>
      <c r="D89" s="28" t="s">
        <v>172</v>
      </c>
      <c r="E89" s="11" t="s">
        <v>258</v>
      </c>
      <c r="F89" s="11" t="s">
        <v>66</v>
      </c>
      <c r="G89" s="11" t="s">
        <v>60</v>
      </c>
      <c r="H89" s="11" t="s">
        <v>25</v>
      </c>
      <c r="I89" s="11" t="s">
        <v>26</v>
      </c>
      <c r="J89" s="11" t="s">
        <v>174</v>
      </c>
      <c r="K89" s="11" t="s">
        <v>11</v>
      </c>
      <c r="L89" s="11" t="s">
        <v>175</v>
      </c>
    </row>
    <row r="90" spans="1:12" ht="24" customHeight="1" x14ac:dyDescent="0.15">
      <c r="A90" s="24">
        <v>45271</v>
      </c>
      <c r="B90" s="12" t="s">
        <v>257</v>
      </c>
      <c r="C90" s="2">
        <v>-15.15</v>
      </c>
      <c r="D90" s="25" t="s">
        <v>172</v>
      </c>
      <c r="E90" s="12" t="s">
        <v>258</v>
      </c>
      <c r="F90" s="12" t="s">
        <v>66</v>
      </c>
      <c r="G90" s="12" t="s">
        <v>60</v>
      </c>
      <c r="H90" s="12" t="s">
        <v>25</v>
      </c>
      <c r="I90" s="12" t="s">
        <v>26</v>
      </c>
      <c r="J90" s="12" t="s">
        <v>174</v>
      </c>
      <c r="K90" s="12" t="s">
        <v>11</v>
      </c>
      <c r="L90" s="12" t="s">
        <v>175</v>
      </c>
    </row>
    <row r="91" spans="1:12" ht="24" customHeight="1" x14ac:dyDescent="0.15">
      <c r="A91" s="26">
        <v>45272</v>
      </c>
      <c r="B91" s="11" t="s">
        <v>190</v>
      </c>
      <c r="C91" s="27">
        <v>-35.9</v>
      </c>
      <c r="D91" s="28" t="s">
        <v>172</v>
      </c>
      <c r="E91" s="11" t="s">
        <v>191</v>
      </c>
      <c r="F91" s="11" t="s">
        <v>88</v>
      </c>
      <c r="G91" s="11" t="s">
        <v>33</v>
      </c>
      <c r="H91" s="11" t="s">
        <v>25</v>
      </c>
      <c r="I91" s="11" t="s">
        <v>26</v>
      </c>
      <c r="J91" s="11" t="s">
        <v>174</v>
      </c>
      <c r="K91" s="11" t="s">
        <v>11</v>
      </c>
      <c r="L91" s="11" t="s">
        <v>175</v>
      </c>
    </row>
    <row r="92" spans="1:12" ht="24" customHeight="1" x14ac:dyDescent="0.15">
      <c r="A92" s="24">
        <v>45272</v>
      </c>
      <c r="B92" s="12" t="s">
        <v>248</v>
      </c>
      <c r="C92" s="2">
        <v>-77.94</v>
      </c>
      <c r="D92" s="25" t="s">
        <v>172</v>
      </c>
      <c r="E92" s="12" t="s">
        <v>228</v>
      </c>
      <c r="F92" s="12" t="s">
        <v>87</v>
      </c>
      <c r="G92" s="12" t="s">
        <v>60</v>
      </c>
      <c r="H92" s="12" t="s">
        <v>25</v>
      </c>
      <c r="I92" s="12" t="s">
        <v>26</v>
      </c>
      <c r="J92" s="12" t="s">
        <v>174</v>
      </c>
      <c r="K92" s="12" t="s">
        <v>11</v>
      </c>
      <c r="L92" s="12" t="s">
        <v>175</v>
      </c>
    </row>
    <row r="93" spans="1:12" ht="24" customHeight="1" x14ac:dyDescent="0.15">
      <c r="A93" s="26">
        <v>45272</v>
      </c>
      <c r="B93" s="11" t="s">
        <v>257</v>
      </c>
      <c r="C93" s="27">
        <v>-18.18</v>
      </c>
      <c r="D93" s="28" t="s">
        <v>172</v>
      </c>
      <c r="E93" s="11" t="s">
        <v>258</v>
      </c>
      <c r="F93" s="11" t="s">
        <v>66</v>
      </c>
      <c r="G93" s="11" t="s">
        <v>60</v>
      </c>
      <c r="H93" s="11" t="s">
        <v>25</v>
      </c>
      <c r="I93" s="11" t="s">
        <v>26</v>
      </c>
      <c r="J93" s="11" t="s">
        <v>174</v>
      </c>
      <c r="K93" s="11" t="s">
        <v>11</v>
      </c>
      <c r="L93" s="11" t="s">
        <v>175</v>
      </c>
    </row>
    <row r="94" spans="1:12" ht="24" customHeight="1" x14ac:dyDescent="0.15">
      <c r="A94" s="24">
        <v>45273</v>
      </c>
      <c r="B94" s="12" t="s">
        <v>257</v>
      </c>
      <c r="C94" s="2">
        <v>-15.15</v>
      </c>
      <c r="D94" s="25" t="s">
        <v>172</v>
      </c>
      <c r="E94" s="12" t="s">
        <v>258</v>
      </c>
      <c r="F94" s="12" t="s">
        <v>66</v>
      </c>
      <c r="G94" s="12" t="s">
        <v>60</v>
      </c>
      <c r="H94" s="12" t="s">
        <v>25</v>
      </c>
      <c r="I94" s="12" t="s">
        <v>26</v>
      </c>
      <c r="J94" s="12" t="s">
        <v>174</v>
      </c>
      <c r="K94" s="12" t="s">
        <v>11</v>
      </c>
      <c r="L94" s="12" t="s">
        <v>175</v>
      </c>
    </row>
    <row r="95" spans="1:12" ht="24" customHeight="1" x14ac:dyDescent="0.15">
      <c r="A95" s="26">
        <v>45274</v>
      </c>
      <c r="B95" s="11" t="s">
        <v>257</v>
      </c>
      <c r="C95" s="27">
        <v>-18.18</v>
      </c>
      <c r="D95" s="28" t="s">
        <v>172</v>
      </c>
      <c r="E95" s="11" t="s">
        <v>258</v>
      </c>
      <c r="F95" s="11" t="s">
        <v>66</v>
      </c>
      <c r="G95" s="11" t="s">
        <v>60</v>
      </c>
      <c r="H95" s="11" t="s">
        <v>25</v>
      </c>
      <c r="I95" s="11" t="s">
        <v>26</v>
      </c>
      <c r="J95" s="11" t="s">
        <v>174</v>
      </c>
      <c r="K95" s="11" t="s">
        <v>11</v>
      </c>
      <c r="L95" s="11" t="s">
        <v>175</v>
      </c>
    </row>
    <row r="96" spans="1:12" ht="24" customHeight="1" x14ac:dyDescent="0.15">
      <c r="A96" s="24">
        <v>45275</v>
      </c>
      <c r="B96" s="12" t="s">
        <v>171</v>
      </c>
      <c r="C96" s="2">
        <v>-167.66</v>
      </c>
      <c r="D96" s="25" t="s">
        <v>172</v>
      </c>
      <c r="E96" s="12" t="s">
        <v>173</v>
      </c>
      <c r="F96" s="12" t="s">
        <v>88</v>
      </c>
      <c r="G96" s="12" t="s">
        <v>33</v>
      </c>
      <c r="H96" s="12" t="s">
        <v>25</v>
      </c>
      <c r="I96" s="12" t="s">
        <v>26</v>
      </c>
      <c r="J96" s="12" t="s">
        <v>174</v>
      </c>
      <c r="K96" s="12" t="s">
        <v>11</v>
      </c>
      <c r="L96" s="12" t="s">
        <v>175</v>
      </c>
    </row>
    <row r="97" spans="1:12" ht="24" customHeight="1" x14ac:dyDescent="0.15">
      <c r="A97" s="26">
        <v>45275</v>
      </c>
      <c r="B97" s="11" t="s">
        <v>229</v>
      </c>
      <c r="C97" s="27">
        <v>200</v>
      </c>
      <c r="D97" s="28" t="s">
        <v>172</v>
      </c>
      <c r="E97" s="11" t="s">
        <v>179</v>
      </c>
      <c r="F97" s="11" t="s">
        <v>138</v>
      </c>
      <c r="G97" s="11" t="s">
        <v>46</v>
      </c>
      <c r="H97" s="11" t="s">
        <v>22</v>
      </c>
      <c r="I97" s="11" t="s">
        <v>23</v>
      </c>
      <c r="J97" s="11" t="s">
        <v>185</v>
      </c>
      <c r="K97" s="11" t="s">
        <v>11</v>
      </c>
      <c r="L97" s="11" t="s">
        <v>175</v>
      </c>
    </row>
    <row r="98" spans="1:12" ht="24" customHeight="1" x14ac:dyDescent="0.15">
      <c r="A98" s="24">
        <v>45276</v>
      </c>
      <c r="B98" s="12" t="s">
        <v>196</v>
      </c>
      <c r="C98" s="2">
        <v>-27.89</v>
      </c>
      <c r="D98" s="25" t="s">
        <v>172</v>
      </c>
      <c r="E98" s="12" t="s">
        <v>197</v>
      </c>
      <c r="F98" s="12" t="s">
        <v>39</v>
      </c>
      <c r="G98" s="12" t="s">
        <v>39</v>
      </c>
      <c r="H98" s="12" t="s">
        <v>25</v>
      </c>
      <c r="I98" s="12" t="s">
        <v>26</v>
      </c>
      <c r="J98" s="12" t="s">
        <v>174</v>
      </c>
      <c r="K98" s="12" t="s">
        <v>11</v>
      </c>
      <c r="L98" s="12" t="s">
        <v>175</v>
      </c>
    </row>
    <row r="99" spans="1:12" ht="24" customHeight="1" x14ac:dyDescent="0.15">
      <c r="A99" s="26">
        <v>45276</v>
      </c>
      <c r="B99" s="11" t="s">
        <v>213</v>
      </c>
      <c r="C99" s="27">
        <v>-65.3</v>
      </c>
      <c r="D99" s="28" t="s">
        <v>172</v>
      </c>
      <c r="E99" s="11" t="s">
        <v>214</v>
      </c>
      <c r="F99" s="11" t="s">
        <v>39</v>
      </c>
      <c r="G99" s="11" t="s">
        <v>39</v>
      </c>
      <c r="H99" s="11" t="s">
        <v>25</v>
      </c>
      <c r="I99" s="11" t="s">
        <v>26</v>
      </c>
      <c r="J99" s="11" t="s">
        <v>174</v>
      </c>
      <c r="K99" s="11" t="s">
        <v>11</v>
      </c>
      <c r="L99" s="11" t="s">
        <v>175</v>
      </c>
    </row>
    <row r="100" spans="1:12" ht="24" customHeight="1" x14ac:dyDescent="0.15">
      <c r="A100" s="24">
        <v>45276</v>
      </c>
      <c r="B100" s="12" t="s">
        <v>259</v>
      </c>
      <c r="C100" s="2">
        <v>-39.85</v>
      </c>
      <c r="D100" s="25" t="s">
        <v>172</v>
      </c>
      <c r="E100" s="12" t="s">
        <v>211</v>
      </c>
      <c r="F100" s="12" t="s">
        <v>39</v>
      </c>
      <c r="G100" s="12" t="s">
        <v>39</v>
      </c>
      <c r="H100" s="12" t="s">
        <v>25</v>
      </c>
      <c r="I100" s="12" t="s">
        <v>26</v>
      </c>
      <c r="J100" s="12" t="s">
        <v>174</v>
      </c>
      <c r="K100" s="12" t="s">
        <v>11</v>
      </c>
      <c r="L100" s="12" t="s">
        <v>175</v>
      </c>
    </row>
    <row r="101" spans="1:12" ht="24" customHeight="1" x14ac:dyDescent="0.15">
      <c r="A101" s="26">
        <v>45276</v>
      </c>
      <c r="B101" s="11" t="s">
        <v>219</v>
      </c>
      <c r="C101" s="27">
        <v>-58.69</v>
      </c>
      <c r="D101" s="28" t="s">
        <v>172</v>
      </c>
      <c r="E101" s="11" t="s">
        <v>220</v>
      </c>
      <c r="F101" s="11" t="s">
        <v>65</v>
      </c>
      <c r="G101" s="11" t="s">
        <v>51</v>
      </c>
      <c r="H101" s="11" t="s">
        <v>25</v>
      </c>
      <c r="I101" s="11" t="s">
        <v>26</v>
      </c>
      <c r="J101" s="11" t="s">
        <v>174</v>
      </c>
      <c r="K101" s="11" t="s">
        <v>11</v>
      </c>
      <c r="L101" s="11" t="s">
        <v>175</v>
      </c>
    </row>
    <row r="102" spans="1:12" ht="24" customHeight="1" x14ac:dyDescent="0.15">
      <c r="A102" s="24">
        <v>45277</v>
      </c>
      <c r="B102" s="12" t="s">
        <v>260</v>
      </c>
      <c r="C102" s="2">
        <v>-10</v>
      </c>
      <c r="D102" s="25" t="s">
        <v>172</v>
      </c>
      <c r="E102" s="12" t="s">
        <v>205</v>
      </c>
      <c r="F102" s="12" t="s">
        <v>135</v>
      </c>
      <c r="G102" s="12" t="s">
        <v>60</v>
      </c>
      <c r="H102" s="12" t="s">
        <v>22</v>
      </c>
      <c r="I102" s="12" t="s">
        <v>23</v>
      </c>
      <c r="J102" s="12" t="s">
        <v>174</v>
      </c>
      <c r="K102" s="12" t="s">
        <v>11</v>
      </c>
      <c r="L102" s="12" t="s">
        <v>175</v>
      </c>
    </row>
    <row r="103" spans="1:12" ht="24" customHeight="1" x14ac:dyDescent="0.15">
      <c r="A103" s="26">
        <v>45278</v>
      </c>
      <c r="B103" s="11" t="s">
        <v>261</v>
      </c>
      <c r="C103" s="27">
        <v>-24.99</v>
      </c>
      <c r="D103" s="28" t="s">
        <v>172</v>
      </c>
      <c r="E103" s="11" t="s">
        <v>191</v>
      </c>
      <c r="F103" s="11" t="s">
        <v>88</v>
      </c>
      <c r="G103" s="11" t="s">
        <v>33</v>
      </c>
      <c r="H103" s="11" t="s">
        <v>25</v>
      </c>
      <c r="I103" s="11" t="s">
        <v>26</v>
      </c>
      <c r="J103" s="11" t="s">
        <v>174</v>
      </c>
      <c r="K103" s="11" t="s">
        <v>11</v>
      </c>
      <c r="L103" s="11" t="s">
        <v>175</v>
      </c>
    </row>
    <row r="104" spans="1:12" ht="24" customHeight="1" x14ac:dyDescent="0.15">
      <c r="A104" s="24">
        <v>45279</v>
      </c>
      <c r="B104" s="12" t="s">
        <v>248</v>
      </c>
      <c r="C104" s="2">
        <v>-34.229999999999997</v>
      </c>
      <c r="D104" s="25" t="s">
        <v>172</v>
      </c>
      <c r="E104" s="12" t="s">
        <v>228</v>
      </c>
      <c r="F104" s="12" t="s">
        <v>87</v>
      </c>
      <c r="G104" s="12" t="s">
        <v>60</v>
      </c>
      <c r="H104" s="12" t="s">
        <v>25</v>
      </c>
      <c r="I104" s="12" t="s">
        <v>26</v>
      </c>
      <c r="J104" s="12" t="s">
        <v>174</v>
      </c>
      <c r="K104" s="12" t="s">
        <v>11</v>
      </c>
      <c r="L104" s="12" t="s">
        <v>175</v>
      </c>
    </row>
    <row r="105" spans="1:12" ht="24" customHeight="1" x14ac:dyDescent="0.15">
      <c r="A105" s="26">
        <v>45279</v>
      </c>
      <c r="B105" s="11" t="s">
        <v>262</v>
      </c>
      <c r="C105" s="27">
        <v>-18</v>
      </c>
      <c r="D105" s="28" t="s">
        <v>172</v>
      </c>
      <c r="E105" s="11" t="s">
        <v>183</v>
      </c>
      <c r="F105" s="11" t="s">
        <v>66</v>
      </c>
      <c r="G105" s="11" t="s">
        <v>60</v>
      </c>
      <c r="H105" s="11" t="s">
        <v>25</v>
      </c>
      <c r="I105" s="11" t="s">
        <v>26</v>
      </c>
      <c r="J105" s="11" t="s">
        <v>174</v>
      </c>
      <c r="K105" s="11" t="s">
        <v>11</v>
      </c>
      <c r="L105" s="11" t="s">
        <v>175</v>
      </c>
    </row>
    <row r="106" spans="1:12" ht="24" customHeight="1" x14ac:dyDescent="0.15">
      <c r="A106" s="24">
        <v>45280</v>
      </c>
      <c r="B106" s="12" t="s">
        <v>263</v>
      </c>
      <c r="C106" s="2">
        <v>-58.5</v>
      </c>
      <c r="D106" s="25" t="s">
        <v>172</v>
      </c>
      <c r="E106" s="12" t="s">
        <v>264</v>
      </c>
      <c r="F106" s="12" t="s">
        <v>77</v>
      </c>
      <c r="G106" s="12" t="s">
        <v>33</v>
      </c>
      <c r="H106" s="12" t="s">
        <v>25</v>
      </c>
      <c r="I106" s="12" t="s">
        <v>26</v>
      </c>
      <c r="J106" s="12" t="s">
        <v>174</v>
      </c>
      <c r="K106" s="12" t="s">
        <v>11</v>
      </c>
      <c r="L106" s="12" t="s">
        <v>175</v>
      </c>
    </row>
    <row r="107" spans="1:12" ht="24" customHeight="1" x14ac:dyDescent="0.15">
      <c r="A107" s="26">
        <v>45280</v>
      </c>
      <c r="B107" s="11" t="s">
        <v>192</v>
      </c>
      <c r="C107" s="27">
        <v>-1500</v>
      </c>
      <c r="D107" s="28" t="s">
        <v>172</v>
      </c>
      <c r="E107" s="11" t="s">
        <v>193</v>
      </c>
      <c r="F107" s="11" t="s">
        <v>79</v>
      </c>
      <c r="G107" s="11" t="s">
        <v>61</v>
      </c>
      <c r="H107" s="11" t="s">
        <v>22</v>
      </c>
      <c r="I107" s="11" t="s">
        <v>23</v>
      </c>
      <c r="J107" s="11" t="s">
        <v>174</v>
      </c>
      <c r="K107" s="11" t="s">
        <v>11</v>
      </c>
      <c r="L107" s="11" t="s">
        <v>175</v>
      </c>
    </row>
    <row r="108" spans="1:12" ht="24" customHeight="1" x14ac:dyDescent="0.15">
      <c r="A108" s="24">
        <v>45281</v>
      </c>
      <c r="B108" s="12" t="s">
        <v>265</v>
      </c>
      <c r="C108" s="2">
        <v>-91.17</v>
      </c>
      <c r="D108" s="25" t="s">
        <v>172</v>
      </c>
      <c r="E108" s="12" t="s">
        <v>208</v>
      </c>
      <c r="F108" s="12" t="s">
        <v>97</v>
      </c>
      <c r="G108" s="12" t="s">
        <v>47</v>
      </c>
      <c r="H108" s="12" t="s">
        <v>22</v>
      </c>
      <c r="I108" s="12" t="s">
        <v>23</v>
      </c>
      <c r="J108" s="12" t="s">
        <v>174</v>
      </c>
      <c r="K108" s="12" t="s">
        <v>11</v>
      </c>
      <c r="L108" s="12" t="s">
        <v>175</v>
      </c>
    </row>
    <row r="109" spans="1:12" ht="24" customHeight="1" x14ac:dyDescent="0.15">
      <c r="A109" s="26">
        <v>45282</v>
      </c>
      <c r="B109" s="11" t="s">
        <v>266</v>
      </c>
      <c r="C109" s="27">
        <v>-78.2</v>
      </c>
      <c r="D109" s="28" t="s">
        <v>172</v>
      </c>
      <c r="E109" s="11" t="s">
        <v>267</v>
      </c>
      <c r="F109" s="11" t="s">
        <v>88</v>
      </c>
      <c r="G109" s="11" t="s">
        <v>33</v>
      </c>
      <c r="H109" s="11" t="s">
        <v>25</v>
      </c>
      <c r="I109" s="11" t="s">
        <v>26</v>
      </c>
      <c r="J109" s="11" t="s">
        <v>174</v>
      </c>
      <c r="K109" s="11" t="s">
        <v>11</v>
      </c>
      <c r="L109" s="11" t="s">
        <v>175</v>
      </c>
    </row>
    <row r="110" spans="1:12" ht="24" customHeight="1" x14ac:dyDescent="0.15">
      <c r="A110" s="24">
        <v>45282</v>
      </c>
      <c r="B110" s="12" t="s">
        <v>268</v>
      </c>
      <c r="C110" s="2">
        <v>186</v>
      </c>
      <c r="D110" s="25" t="s">
        <v>172</v>
      </c>
      <c r="E110" s="12" t="s">
        <v>179</v>
      </c>
      <c r="F110" s="12" t="s">
        <v>101</v>
      </c>
      <c r="G110" s="12" t="s">
        <v>61</v>
      </c>
      <c r="H110" s="12" t="s">
        <v>15</v>
      </c>
      <c r="I110" s="12" t="s">
        <v>16</v>
      </c>
      <c r="J110" s="12" t="s">
        <v>185</v>
      </c>
      <c r="K110" s="12" t="s">
        <v>11</v>
      </c>
      <c r="L110" s="12" t="s">
        <v>175</v>
      </c>
    </row>
    <row r="111" spans="1:12" ht="24" customHeight="1" x14ac:dyDescent="0.15">
      <c r="A111" s="26">
        <v>45282</v>
      </c>
      <c r="B111" s="11" t="s">
        <v>269</v>
      </c>
      <c r="C111" s="27">
        <v>-61</v>
      </c>
      <c r="D111" s="28" t="s">
        <v>172</v>
      </c>
      <c r="E111" s="11" t="s">
        <v>179</v>
      </c>
      <c r="F111" s="11" t="s">
        <v>106</v>
      </c>
      <c r="G111" s="11" t="s">
        <v>61</v>
      </c>
      <c r="H111" s="11" t="s">
        <v>15</v>
      </c>
      <c r="I111" s="11" t="s">
        <v>16</v>
      </c>
      <c r="J111" s="11" t="s">
        <v>174</v>
      </c>
      <c r="K111" s="11" t="s">
        <v>11</v>
      </c>
      <c r="L111" s="11" t="s">
        <v>270</v>
      </c>
    </row>
    <row r="112" spans="1:12" ht="24" customHeight="1" x14ac:dyDescent="0.15">
      <c r="A112" s="24">
        <v>45284</v>
      </c>
      <c r="B112" s="12" t="s">
        <v>271</v>
      </c>
      <c r="C112" s="2">
        <v>-99.96</v>
      </c>
      <c r="D112" s="25" t="s">
        <v>172</v>
      </c>
      <c r="E112" s="12" t="s">
        <v>179</v>
      </c>
      <c r="F112" s="12" t="s">
        <v>61</v>
      </c>
      <c r="G112" s="12" t="s">
        <v>42</v>
      </c>
      <c r="H112" s="12" t="s">
        <v>25</v>
      </c>
      <c r="I112" s="12" t="s">
        <v>26</v>
      </c>
      <c r="J112" s="12" t="s">
        <v>174</v>
      </c>
      <c r="K112" s="12" t="s">
        <v>11</v>
      </c>
      <c r="L112" s="12" t="s">
        <v>175</v>
      </c>
    </row>
    <row r="113" spans="1:12" ht="24" customHeight="1" x14ac:dyDescent="0.15">
      <c r="A113" s="26">
        <v>45285</v>
      </c>
      <c r="B113" s="11" t="s">
        <v>192</v>
      </c>
      <c r="C113" s="27">
        <v>-500</v>
      </c>
      <c r="D113" s="28" t="s">
        <v>172</v>
      </c>
      <c r="E113" s="11" t="s">
        <v>193</v>
      </c>
      <c r="F113" s="11" t="s">
        <v>79</v>
      </c>
      <c r="G113" s="11" t="s">
        <v>61</v>
      </c>
      <c r="H113" s="11" t="s">
        <v>22</v>
      </c>
      <c r="I113" s="11" t="s">
        <v>23</v>
      </c>
      <c r="J113" s="11" t="s">
        <v>174</v>
      </c>
      <c r="K113" s="11" t="s">
        <v>11</v>
      </c>
      <c r="L113" s="11" t="s">
        <v>175</v>
      </c>
    </row>
    <row r="114" spans="1:12" ht="24" customHeight="1" x14ac:dyDescent="0.15">
      <c r="A114" s="24">
        <v>45286</v>
      </c>
      <c r="B114" s="12" t="s">
        <v>272</v>
      </c>
      <c r="C114" s="2">
        <v>-17.25</v>
      </c>
      <c r="D114" s="25" t="s">
        <v>172</v>
      </c>
      <c r="E114" s="12" t="s">
        <v>214</v>
      </c>
      <c r="F114" s="12" t="s">
        <v>39</v>
      </c>
      <c r="G114" s="12" t="s">
        <v>39</v>
      </c>
      <c r="H114" s="12" t="s">
        <v>25</v>
      </c>
      <c r="I114" s="12" t="s">
        <v>26</v>
      </c>
      <c r="J114" s="12" t="s">
        <v>174</v>
      </c>
      <c r="K114" s="12" t="s">
        <v>11</v>
      </c>
      <c r="L114" s="12" t="s">
        <v>175</v>
      </c>
    </row>
    <row r="115" spans="1:12" ht="24" customHeight="1" x14ac:dyDescent="0.15">
      <c r="A115" s="26">
        <v>45286</v>
      </c>
      <c r="B115" s="11" t="s">
        <v>180</v>
      </c>
      <c r="C115" s="27">
        <v>-60</v>
      </c>
      <c r="D115" s="28" t="s">
        <v>172</v>
      </c>
      <c r="E115" s="11" t="s">
        <v>181</v>
      </c>
      <c r="F115" s="11" t="s">
        <v>87</v>
      </c>
      <c r="G115" s="11" t="s">
        <v>60</v>
      </c>
      <c r="H115" s="11" t="s">
        <v>25</v>
      </c>
      <c r="I115" s="11" t="s">
        <v>26</v>
      </c>
      <c r="J115" s="11" t="s">
        <v>174</v>
      </c>
      <c r="K115" s="11" t="s">
        <v>11</v>
      </c>
      <c r="L115" s="11" t="s">
        <v>175</v>
      </c>
    </row>
    <row r="116" spans="1:12" ht="24" customHeight="1" x14ac:dyDescent="0.15">
      <c r="A116" s="24">
        <v>45286</v>
      </c>
      <c r="B116" s="12" t="s">
        <v>171</v>
      </c>
      <c r="C116" s="2">
        <v>-213.76</v>
      </c>
      <c r="D116" s="25" t="s">
        <v>172</v>
      </c>
      <c r="E116" s="12" t="s">
        <v>173</v>
      </c>
      <c r="F116" s="12" t="s">
        <v>88</v>
      </c>
      <c r="G116" s="12" t="s">
        <v>33</v>
      </c>
      <c r="H116" s="12" t="s">
        <v>25</v>
      </c>
      <c r="I116" s="12" t="s">
        <v>26</v>
      </c>
      <c r="J116" s="12" t="s">
        <v>174</v>
      </c>
      <c r="K116" s="12" t="s">
        <v>11</v>
      </c>
      <c r="L116" s="12" t="s">
        <v>175</v>
      </c>
    </row>
    <row r="117" spans="1:12" ht="24" customHeight="1" x14ac:dyDescent="0.15">
      <c r="A117" s="26">
        <v>45287</v>
      </c>
      <c r="B117" s="11" t="s">
        <v>219</v>
      </c>
      <c r="C117" s="27">
        <v>-124.62</v>
      </c>
      <c r="D117" s="28" t="s">
        <v>172</v>
      </c>
      <c r="E117" s="11" t="s">
        <v>220</v>
      </c>
      <c r="F117" s="11" t="s">
        <v>65</v>
      </c>
      <c r="G117" s="11" t="s">
        <v>51</v>
      </c>
      <c r="H117" s="11" t="s">
        <v>25</v>
      </c>
      <c r="I117" s="11" t="s">
        <v>26</v>
      </c>
      <c r="J117" s="11" t="s">
        <v>174</v>
      </c>
      <c r="K117" s="11" t="s">
        <v>11</v>
      </c>
      <c r="L117" s="11" t="s">
        <v>175</v>
      </c>
    </row>
    <row r="118" spans="1:12" ht="24" customHeight="1" x14ac:dyDescent="0.15">
      <c r="A118" s="24">
        <v>45287</v>
      </c>
      <c r="B118" s="12" t="s">
        <v>273</v>
      </c>
      <c r="C118" s="2">
        <v>-9</v>
      </c>
      <c r="D118" s="25" t="s">
        <v>172</v>
      </c>
      <c r="E118" s="12" t="s">
        <v>274</v>
      </c>
      <c r="F118" s="12" t="s">
        <v>88</v>
      </c>
      <c r="G118" s="12" t="s">
        <v>33</v>
      </c>
      <c r="H118" s="12" t="s">
        <v>25</v>
      </c>
      <c r="I118" s="12" t="s">
        <v>26</v>
      </c>
      <c r="J118" s="12" t="s">
        <v>174</v>
      </c>
      <c r="K118" s="12" t="s">
        <v>11</v>
      </c>
      <c r="L118" s="12" t="s">
        <v>175</v>
      </c>
    </row>
    <row r="119" spans="1:12" ht="24" customHeight="1" x14ac:dyDescent="0.15">
      <c r="A119" s="26">
        <v>45289</v>
      </c>
      <c r="B119" s="11" t="s">
        <v>275</v>
      </c>
      <c r="C119" s="27">
        <v>-61.91</v>
      </c>
      <c r="D119" s="28" t="s">
        <v>172</v>
      </c>
      <c r="E119" s="11" t="s">
        <v>276</v>
      </c>
      <c r="F119" s="11" t="s">
        <v>142</v>
      </c>
      <c r="G119" s="11" t="s">
        <v>54</v>
      </c>
      <c r="H119" s="11" t="s">
        <v>22</v>
      </c>
      <c r="I119" s="11" t="s">
        <v>23</v>
      </c>
      <c r="J119" s="11" t="s">
        <v>174</v>
      </c>
      <c r="K119" s="11" t="s">
        <v>11</v>
      </c>
      <c r="L119" s="11" t="s">
        <v>175</v>
      </c>
    </row>
    <row r="120" spans="1:12" ht="24" customHeight="1" x14ac:dyDescent="0.15">
      <c r="A120" s="24">
        <v>45290</v>
      </c>
      <c r="B120" s="12" t="s">
        <v>184</v>
      </c>
      <c r="C120" s="2">
        <v>5347.33</v>
      </c>
      <c r="D120" s="25" t="s">
        <v>172</v>
      </c>
      <c r="E120" s="12" t="s">
        <v>179</v>
      </c>
      <c r="F120" s="12" t="s">
        <v>123</v>
      </c>
      <c r="G120" s="12" t="s">
        <v>55</v>
      </c>
      <c r="H120" s="12" t="s">
        <v>22</v>
      </c>
      <c r="I120" s="12" t="s">
        <v>23</v>
      </c>
      <c r="J120" s="12" t="s">
        <v>185</v>
      </c>
      <c r="K120" s="12" t="s">
        <v>11</v>
      </c>
      <c r="L120" s="12" t="s">
        <v>175</v>
      </c>
    </row>
    <row r="121" spans="1:12" ht="24" customHeight="1" x14ac:dyDescent="0.15">
      <c r="A121" s="26">
        <v>45290</v>
      </c>
      <c r="B121" s="11" t="s">
        <v>192</v>
      </c>
      <c r="C121" s="27">
        <v>-177</v>
      </c>
      <c r="D121" s="28" t="s">
        <v>172</v>
      </c>
      <c r="E121" s="11" t="s">
        <v>193</v>
      </c>
      <c r="F121" s="11" t="s">
        <v>79</v>
      </c>
      <c r="G121" s="11" t="s">
        <v>61</v>
      </c>
      <c r="H121" s="11" t="s">
        <v>22</v>
      </c>
      <c r="I121" s="11" t="s">
        <v>23</v>
      </c>
      <c r="J121" s="11" t="s">
        <v>174</v>
      </c>
      <c r="K121" s="11" t="s">
        <v>11</v>
      </c>
      <c r="L121" s="11" t="s">
        <v>175</v>
      </c>
    </row>
    <row r="122" spans="1:12" ht="24" customHeight="1" x14ac:dyDescent="0.15">
      <c r="A122" s="24">
        <v>45290</v>
      </c>
      <c r="B122" s="12" t="s">
        <v>215</v>
      </c>
      <c r="C122" s="2">
        <v>-29</v>
      </c>
      <c r="D122" s="25" t="s">
        <v>172</v>
      </c>
      <c r="E122" s="12" t="s">
        <v>216</v>
      </c>
      <c r="F122" s="12" t="s">
        <v>72</v>
      </c>
      <c r="G122" s="12" t="s">
        <v>58</v>
      </c>
      <c r="H122" s="12" t="s">
        <v>22</v>
      </c>
      <c r="I122" s="12" t="s">
        <v>23</v>
      </c>
      <c r="J122" s="12" t="s">
        <v>174</v>
      </c>
      <c r="K122" s="12" t="s">
        <v>11</v>
      </c>
      <c r="L122" s="12" t="s">
        <v>175</v>
      </c>
    </row>
    <row r="123" spans="1:12" ht="24" customHeight="1" x14ac:dyDescent="0.15">
      <c r="A123" s="26">
        <v>45293</v>
      </c>
      <c r="B123" s="11" t="s">
        <v>171</v>
      </c>
      <c r="C123" s="27">
        <v>-283.58999999999997</v>
      </c>
      <c r="D123" s="28" t="s">
        <v>172</v>
      </c>
      <c r="E123" s="11" t="s">
        <v>173</v>
      </c>
      <c r="F123" s="11" t="s">
        <v>88</v>
      </c>
      <c r="G123" s="11" t="s">
        <v>33</v>
      </c>
      <c r="H123" s="11" t="s">
        <v>25</v>
      </c>
      <c r="I123" s="11" t="s">
        <v>26</v>
      </c>
      <c r="J123" s="11" t="s">
        <v>174</v>
      </c>
      <c r="K123" s="11" t="s">
        <v>11</v>
      </c>
      <c r="L123" s="11" t="s">
        <v>175</v>
      </c>
    </row>
    <row r="124" spans="1:12" ht="24" customHeight="1" x14ac:dyDescent="0.15">
      <c r="A124" s="24">
        <v>45293</v>
      </c>
      <c r="B124" s="12" t="s">
        <v>180</v>
      </c>
      <c r="C124" s="2">
        <v>-45.04</v>
      </c>
      <c r="D124" s="25" t="s">
        <v>172</v>
      </c>
      <c r="E124" s="12" t="s">
        <v>181</v>
      </c>
      <c r="F124" s="12" t="s">
        <v>87</v>
      </c>
      <c r="G124" s="12" t="s">
        <v>60</v>
      </c>
      <c r="H124" s="12" t="s">
        <v>25</v>
      </c>
      <c r="I124" s="12" t="s">
        <v>26</v>
      </c>
      <c r="J124" s="12" t="s">
        <v>174</v>
      </c>
      <c r="K124" s="12" t="s">
        <v>11</v>
      </c>
      <c r="L124" s="12" t="s">
        <v>175</v>
      </c>
    </row>
    <row r="125" spans="1:12" ht="24" customHeight="1" x14ac:dyDescent="0.15">
      <c r="A125" s="26">
        <v>45294</v>
      </c>
      <c r="B125" s="11" t="s">
        <v>261</v>
      </c>
      <c r="C125" s="27">
        <v>-24.44</v>
      </c>
      <c r="D125" s="28" t="s">
        <v>172</v>
      </c>
      <c r="E125" s="11" t="s">
        <v>191</v>
      </c>
      <c r="F125" s="11" t="s">
        <v>88</v>
      </c>
      <c r="G125" s="11" t="s">
        <v>33</v>
      </c>
      <c r="H125" s="11" t="s">
        <v>25</v>
      </c>
      <c r="I125" s="11" t="s">
        <v>26</v>
      </c>
      <c r="J125" s="11" t="s">
        <v>174</v>
      </c>
      <c r="K125" s="11" t="s">
        <v>11</v>
      </c>
      <c r="L125" s="11" t="s">
        <v>175</v>
      </c>
    </row>
    <row r="126" spans="1:12" ht="24" customHeight="1" x14ac:dyDescent="0.15">
      <c r="A126" s="24">
        <v>45294</v>
      </c>
      <c r="B126" s="12" t="s">
        <v>261</v>
      </c>
      <c r="C126" s="2">
        <v>-14.99</v>
      </c>
      <c r="D126" s="25" t="s">
        <v>172</v>
      </c>
      <c r="E126" s="12" t="s">
        <v>191</v>
      </c>
      <c r="F126" s="12" t="s">
        <v>88</v>
      </c>
      <c r="G126" s="12" t="s">
        <v>33</v>
      </c>
      <c r="H126" s="12" t="s">
        <v>25</v>
      </c>
      <c r="I126" s="12" t="s">
        <v>26</v>
      </c>
      <c r="J126" s="12" t="s">
        <v>174</v>
      </c>
      <c r="K126" s="12" t="s">
        <v>11</v>
      </c>
      <c r="L126" s="12" t="s">
        <v>175</v>
      </c>
    </row>
    <row r="127" spans="1:12" ht="24" customHeight="1" x14ac:dyDescent="0.15">
      <c r="A127" s="26">
        <v>45294</v>
      </c>
      <c r="B127" s="11" t="s">
        <v>277</v>
      </c>
      <c r="C127" s="27">
        <v>-86.84</v>
      </c>
      <c r="D127" s="28" t="s">
        <v>172</v>
      </c>
      <c r="E127" s="11" t="s">
        <v>278</v>
      </c>
      <c r="F127" s="11" t="s">
        <v>39</v>
      </c>
      <c r="G127" s="11" t="s">
        <v>39</v>
      </c>
      <c r="H127" s="11" t="s">
        <v>25</v>
      </c>
      <c r="I127" s="11" t="s">
        <v>26</v>
      </c>
      <c r="J127" s="11" t="s">
        <v>174</v>
      </c>
      <c r="K127" s="11" t="s">
        <v>11</v>
      </c>
      <c r="L127" s="11" t="s">
        <v>175</v>
      </c>
    </row>
    <row r="128" spans="1:12" ht="24" customHeight="1" x14ac:dyDescent="0.15">
      <c r="A128" s="24">
        <v>45294</v>
      </c>
      <c r="B128" s="12" t="s">
        <v>261</v>
      </c>
      <c r="C128" s="2">
        <v>-13.92</v>
      </c>
      <c r="D128" s="25" t="s">
        <v>172</v>
      </c>
      <c r="E128" s="12" t="s">
        <v>191</v>
      </c>
      <c r="F128" s="12" t="s">
        <v>88</v>
      </c>
      <c r="G128" s="12" t="s">
        <v>33</v>
      </c>
      <c r="H128" s="12" t="s">
        <v>25</v>
      </c>
      <c r="I128" s="12" t="s">
        <v>26</v>
      </c>
      <c r="J128" s="12" t="s">
        <v>174</v>
      </c>
      <c r="K128" s="12" t="s">
        <v>11</v>
      </c>
      <c r="L128" s="12" t="s">
        <v>175</v>
      </c>
    </row>
    <row r="129" spans="1:12" ht="24" customHeight="1" x14ac:dyDescent="0.15">
      <c r="A129" s="26">
        <v>45294</v>
      </c>
      <c r="B129" s="11" t="s">
        <v>192</v>
      </c>
      <c r="C129" s="27">
        <v>-200</v>
      </c>
      <c r="D129" s="28" t="s">
        <v>172</v>
      </c>
      <c r="E129" s="11" t="s">
        <v>193</v>
      </c>
      <c r="F129" s="11" t="s">
        <v>79</v>
      </c>
      <c r="G129" s="11" t="s">
        <v>61</v>
      </c>
      <c r="H129" s="11" t="s">
        <v>22</v>
      </c>
      <c r="I129" s="11" t="s">
        <v>23</v>
      </c>
      <c r="J129" s="11" t="s">
        <v>174</v>
      </c>
      <c r="K129" s="11" t="s">
        <v>11</v>
      </c>
      <c r="L129" s="11" t="s">
        <v>175</v>
      </c>
    </row>
    <row r="130" spans="1:12" ht="24" customHeight="1" x14ac:dyDescent="0.15">
      <c r="A130" s="24">
        <v>45295</v>
      </c>
      <c r="B130" s="12" t="s">
        <v>279</v>
      </c>
      <c r="C130" s="2">
        <v>-12.5</v>
      </c>
      <c r="D130" s="25" t="s">
        <v>172</v>
      </c>
      <c r="E130" s="12" t="s">
        <v>280</v>
      </c>
      <c r="F130" s="12" t="s">
        <v>118</v>
      </c>
      <c r="G130" s="12" t="s">
        <v>51</v>
      </c>
      <c r="H130" s="12" t="s">
        <v>25</v>
      </c>
      <c r="I130" s="12" t="s">
        <v>26</v>
      </c>
      <c r="J130" s="12" t="s">
        <v>174</v>
      </c>
      <c r="K130" s="12" t="s">
        <v>11</v>
      </c>
      <c r="L130" s="12" t="s">
        <v>175</v>
      </c>
    </row>
    <row r="131" spans="1:12" ht="24" customHeight="1" x14ac:dyDescent="0.15">
      <c r="A131" s="26">
        <v>45295</v>
      </c>
      <c r="B131" s="11" t="s">
        <v>210</v>
      </c>
      <c r="C131" s="27">
        <v>-42.35</v>
      </c>
      <c r="D131" s="28" t="s">
        <v>172</v>
      </c>
      <c r="E131" s="11" t="s">
        <v>211</v>
      </c>
      <c r="F131" s="11" t="s">
        <v>39</v>
      </c>
      <c r="G131" s="11" t="s">
        <v>39</v>
      </c>
      <c r="H131" s="11" t="s">
        <v>25</v>
      </c>
      <c r="I131" s="11" t="s">
        <v>26</v>
      </c>
      <c r="J131" s="11" t="s">
        <v>174</v>
      </c>
      <c r="K131" s="11" t="s">
        <v>11</v>
      </c>
      <c r="L131" s="11" t="s">
        <v>175</v>
      </c>
    </row>
    <row r="132" spans="1:12" ht="24" customHeight="1" x14ac:dyDescent="0.15">
      <c r="A132" s="24">
        <v>45295</v>
      </c>
      <c r="B132" s="12" t="s">
        <v>279</v>
      </c>
      <c r="C132" s="2">
        <v>-53</v>
      </c>
      <c r="D132" s="25" t="s">
        <v>172</v>
      </c>
      <c r="E132" s="12" t="s">
        <v>280</v>
      </c>
      <c r="F132" s="12" t="s">
        <v>118</v>
      </c>
      <c r="G132" s="12" t="s">
        <v>51</v>
      </c>
      <c r="H132" s="12" t="s">
        <v>25</v>
      </c>
      <c r="I132" s="12" t="s">
        <v>26</v>
      </c>
      <c r="J132" s="12" t="s">
        <v>174</v>
      </c>
      <c r="K132" s="12" t="s">
        <v>11</v>
      </c>
      <c r="L132" s="12" t="s">
        <v>175</v>
      </c>
    </row>
    <row r="133" spans="1:12" ht="24" customHeight="1" x14ac:dyDescent="0.15">
      <c r="A133" s="26">
        <v>45296</v>
      </c>
      <c r="B133" s="11" t="s">
        <v>281</v>
      </c>
      <c r="C133" s="27">
        <v>-35</v>
      </c>
      <c r="D133" s="28" t="s">
        <v>172</v>
      </c>
      <c r="E133" s="11" t="s">
        <v>282</v>
      </c>
      <c r="F133" s="11" t="s">
        <v>66</v>
      </c>
      <c r="G133" s="11" t="s">
        <v>60</v>
      </c>
      <c r="H133" s="11" t="s">
        <v>25</v>
      </c>
      <c r="I133" s="11" t="s">
        <v>26</v>
      </c>
      <c r="J133" s="11" t="s">
        <v>174</v>
      </c>
      <c r="K133" s="11" t="s">
        <v>11</v>
      </c>
      <c r="L133" s="11" t="s">
        <v>175</v>
      </c>
    </row>
    <row r="134" spans="1:12" ht="24" customHeight="1" x14ac:dyDescent="0.15">
      <c r="A134" s="24">
        <v>45296</v>
      </c>
      <c r="B134" s="12" t="s">
        <v>283</v>
      </c>
      <c r="C134" s="2">
        <v>-65</v>
      </c>
      <c r="D134" s="25" t="s">
        <v>172</v>
      </c>
      <c r="E134" s="12" t="s">
        <v>253</v>
      </c>
      <c r="F134" s="12" t="s">
        <v>136</v>
      </c>
      <c r="G134" s="12" t="s">
        <v>58</v>
      </c>
      <c r="H134" s="12" t="s">
        <v>22</v>
      </c>
      <c r="I134" s="12" t="s">
        <v>23</v>
      </c>
      <c r="J134" s="12" t="s">
        <v>174</v>
      </c>
      <c r="K134" s="12" t="s">
        <v>11</v>
      </c>
      <c r="L134" s="12" t="s">
        <v>175</v>
      </c>
    </row>
    <row r="135" spans="1:12" ht="24" customHeight="1" x14ac:dyDescent="0.15">
      <c r="A135" s="26">
        <v>45297</v>
      </c>
      <c r="B135" s="11" t="s">
        <v>284</v>
      </c>
      <c r="C135" s="27">
        <v>-61.45</v>
      </c>
      <c r="D135" s="28" t="s">
        <v>172</v>
      </c>
      <c r="E135" s="11" t="s">
        <v>285</v>
      </c>
      <c r="F135" s="11" t="s">
        <v>71</v>
      </c>
      <c r="G135" s="11" t="s">
        <v>42</v>
      </c>
      <c r="H135" s="11" t="s">
        <v>12</v>
      </c>
      <c r="I135" s="11" t="s">
        <v>13</v>
      </c>
      <c r="J135" s="11" t="s">
        <v>174</v>
      </c>
      <c r="K135" s="11" t="s">
        <v>11</v>
      </c>
      <c r="L135" s="11" t="s">
        <v>286</v>
      </c>
    </row>
    <row r="136" spans="1:12" ht="24" customHeight="1" x14ac:dyDescent="0.15">
      <c r="A136" s="24">
        <v>45299</v>
      </c>
      <c r="B136" s="12" t="s">
        <v>287</v>
      </c>
      <c r="C136" s="2">
        <v>-242.88</v>
      </c>
      <c r="D136" s="25" t="s">
        <v>172</v>
      </c>
      <c r="E136" s="12" t="s">
        <v>288</v>
      </c>
      <c r="F136" s="12" t="s">
        <v>142</v>
      </c>
      <c r="G136" s="12" t="s">
        <v>54</v>
      </c>
      <c r="H136" s="12" t="s">
        <v>25</v>
      </c>
      <c r="I136" s="12" t="s">
        <v>26</v>
      </c>
      <c r="J136" s="12" t="s">
        <v>174</v>
      </c>
      <c r="K136" s="12" t="s">
        <v>11</v>
      </c>
      <c r="L136" s="12" t="s">
        <v>175</v>
      </c>
    </row>
    <row r="137" spans="1:12" ht="24" customHeight="1" x14ac:dyDescent="0.15">
      <c r="A137" s="26">
        <v>45300</v>
      </c>
      <c r="B137" s="11" t="s">
        <v>289</v>
      </c>
      <c r="C137" s="27">
        <v>-17.5</v>
      </c>
      <c r="D137" s="28" t="s">
        <v>172</v>
      </c>
      <c r="E137" s="11" t="s">
        <v>290</v>
      </c>
      <c r="F137" s="11" t="s">
        <v>71</v>
      </c>
      <c r="G137" s="11" t="s">
        <v>42</v>
      </c>
      <c r="H137" s="11" t="s">
        <v>12</v>
      </c>
      <c r="I137" s="11" t="s">
        <v>13</v>
      </c>
      <c r="J137" s="11" t="s">
        <v>174</v>
      </c>
      <c r="K137" s="11" t="s">
        <v>11</v>
      </c>
      <c r="L137" s="11" t="s">
        <v>286</v>
      </c>
    </row>
    <row r="138" spans="1:12" ht="24" customHeight="1" x14ac:dyDescent="0.15">
      <c r="A138" s="24">
        <v>45300</v>
      </c>
      <c r="B138" s="12" t="s">
        <v>291</v>
      </c>
      <c r="C138" s="2">
        <v>-3.5</v>
      </c>
      <c r="D138" s="25" t="s">
        <v>172</v>
      </c>
      <c r="E138" s="12" t="s">
        <v>189</v>
      </c>
      <c r="F138" s="12" t="s">
        <v>127</v>
      </c>
      <c r="G138" s="12" t="s">
        <v>61</v>
      </c>
      <c r="H138" s="12" t="s">
        <v>22</v>
      </c>
      <c r="I138" s="12" t="s">
        <v>23</v>
      </c>
      <c r="J138" s="12" t="s">
        <v>174</v>
      </c>
      <c r="K138" s="12" t="s">
        <v>11</v>
      </c>
      <c r="L138" s="12" t="s">
        <v>175</v>
      </c>
    </row>
    <row r="139" spans="1:12" ht="24" customHeight="1" x14ac:dyDescent="0.15">
      <c r="A139" s="26">
        <v>45301</v>
      </c>
      <c r="B139" s="11" t="s">
        <v>171</v>
      </c>
      <c r="C139" s="27">
        <v>-134.75</v>
      </c>
      <c r="D139" s="28" t="s">
        <v>172</v>
      </c>
      <c r="E139" s="11" t="s">
        <v>173</v>
      </c>
      <c r="F139" s="11" t="s">
        <v>88</v>
      </c>
      <c r="G139" s="11" t="s">
        <v>33</v>
      </c>
      <c r="H139" s="11" t="s">
        <v>25</v>
      </c>
      <c r="I139" s="11" t="s">
        <v>26</v>
      </c>
      <c r="J139" s="11" t="s">
        <v>174</v>
      </c>
      <c r="K139" s="11" t="s">
        <v>11</v>
      </c>
      <c r="L139" s="11" t="s">
        <v>175</v>
      </c>
    </row>
    <row r="140" spans="1:12" ht="24" customHeight="1" x14ac:dyDescent="0.15">
      <c r="A140" s="24">
        <v>45301</v>
      </c>
      <c r="B140" s="12" t="s">
        <v>292</v>
      </c>
      <c r="C140" s="2">
        <v>-129.9</v>
      </c>
      <c r="D140" s="25" t="s">
        <v>172</v>
      </c>
      <c r="E140" s="12" t="s">
        <v>293</v>
      </c>
      <c r="F140" s="12" t="s">
        <v>77</v>
      </c>
      <c r="G140" s="12" t="s">
        <v>33</v>
      </c>
      <c r="H140" s="12" t="s">
        <v>25</v>
      </c>
      <c r="I140" s="12" t="s">
        <v>26</v>
      </c>
      <c r="J140" s="12" t="s">
        <v>174</v>
      </c>
      <c r="K140" s="12" t="s">
        <v>11</v>
      </c>
      <c r="L140" s="12" t="s">
        <v>175</v>
      </c>
    </row>
    <row r="141" spans="1:12" ht="24" customHeight="1" x14ac:dyDescent="0.15">
      <c r="A141" s="26">
        <v>45301</v>
      </c>
      <c r="B141" s="11" t="s">
        <v>180</v>
      </c>
      <c r="C141" s="27">
        <v>-40</v>
      </c>
      <c r="D141" s="28" t="s">
        <v>172</v>
      </c>
      <c r="E141" s="11" t="s">
        <v>181</v>
      </c>
      <c r="F141" s="11" t="s">
        <v>87</v>
      </c>
      <c r="G141" s="11" t="s">
        <v>60</v>
      </c>
      <c r="H141" s="11" t="s">
        <v>25</v>
      </c>
      <c r="I141" s="11" t="s">
        <v>26</v>
      </c>
      <c r="J141" s="11" t="s">
        <v>174</v>
      </c>
      <c r="K141" s="11" t="s">
        <v>11</v>
      </c>
      <c r="L141" s="11" t="s">
        <v>175</v>
      </c>
    </row>
    <row r="142" spans="1:12" ht="24" customHeight="1" x14ac:dyDescent="0.15">
      <c r="A142" s="24">
        <v>45304</v>
      </c>
      <c r="B142" s="12" t="s">
        <v>171</v>
      </c>
      <c r="C142" s="2">
        <v>-150.88999999999999</v>
      </c>
      <c r="D142" s="25" t="s">
        <v>172</v>
      </c>
      <c r="E142" s="12" t="s">
        <v>173</v>
      </c>
      <c r="F142" s="12" t="s">
        <v>88</v>
      </c>
      <c r="G142" s="12" t="s">
        <v>33</v>
      </c>
      <c r="H142" s="12" t="s">
        <v>25</v>
      </c>
      <c r="I142" s="12" t="s">
        <v>26</v>
      </c>
      <c r="J142" s="12" t="s">
        <v>174</v>
      </c>
      <c r="K142" s="12" t="s">
        <v>11</v>
      </c>
      <c r="L142" s="12" t="s">
        <v>175</v>
      </c>
    </row>
    <row r="143" spans="1:12" ht="24" customHeight="1" x14ac:dyDescent="0.15">
      <c r="A143" s="26">
        <v>45304</v>
      </c>
      <c r="B143" s="11" t="s">
        <v>259</v>
      </c>
      <c r="C143" s="27">
        <v>-50.69</v>
      </c>
      <c r="D143" s="28" t="s">
        <v>172</v>
      </c>
      <c r="E143" s="11" t="s">
        <v>211</v>
      </c>
      <c r="F143" s="11" t="s">
        <v>39</v>
      </c>
      <c r="G143" s="11" t="s">
        <v>39</v>
      </c>
      <c r="H143" s="11" t="s">
        <v>25</v>
      </c>
      <c r="I143" s="11" t="s">
        <v>26</v>
      </c>
      <c r="J143" s="11" t="s">
        <v>174</v>
      </c>
      <c r="K143" s="11" t="s">
        <v>11</v>
      </c>
      <c r="L143" s="11" t="s">
        <v>175</v>
      </c>
    </row>
    <row r="144" spans="1:12" ht="24" customHeight="1" x14ac:dyDescent="0.15">
      <c r="A144" s="24">
        <v>45304</v>
      </c>
      <c r="B144" s="12" t="s">
        <v>294</v>
      </c>
      <c r="C144" s="2">
        <v>-2</v>
      </c>
      <c r="D144" s="25" t="s">
        <v>172</v>
      </c>
      <c r="E144" s="12" t="s">
        <v>191</v>
      </c>
      <c r="F144" s="12" t="s">
        <v>88</v>
      </c>
      <c r="G144" s="12" t="s">
        <v>33</v>
      </c>
      <c r="H144" s="12" t="s">
        <v>25</v>
      </c>
      <c r="I144" s="12" t="s">
        <v>26</v>
      </c>
      <c r="J144" s="12" t="s">
        <v>174</v>
      </c>
      <c r="K144" s="12" t="s">
        <v>11</v>
      </c>
      <c r="L144" s="12" t="s">
        <v>175</v>
      </c>
    </row>
    <row r="145" spans="1:12" ht="24" customHeight="1" x14ac:dyDescent="0.15">
      <c r="A145" s="26">
        <v>45307</v>
      </c>
      <c r="B145" s="11" t="s">
        <v>295</v>
      </c>
      <c r="C145" s="27">
        <v>-12.7</v>
      </c>
      <c r="D145" s="28" t="s">
        <v>172</v>
      </c>
      <c r="E145" s="11" t="s">
        <v>296</v>
      </c>
      <c r="F145" s="11" t="s">
        <v>111</v>
      </c>
      <c r="G145" s="11" t="s">
        <v>42</v>
      </c>
      <c r="H145" s="11" t="s">
        <v>25</v>
      </c>
      <c r="I145" s="11" t="s">
        <v>26</v>
      </c>
      <c r="J145" s="11" t="s">
        <v>174</v>
      </c>
      <c r="K145" s="11" t="s">
        <v>11</v>
      </c>
      <c r="L145" s="11" t="s">
        <v>175</v>
      </c>
    </row>
    <row r="146" spans="1:12" ht="24" customHeight="1" x14ac:dyDescent="0.15">
      <c r="A146" s="24">
        <v>45308</v>
      </c>
      <c r="B146" s="12" t="s">
        <v>294</v>
      </c>
      <c r="C146" s="2">
        <v>-1.49</v>
      </c>
      <c r="D146" s="25" t="s">
        <v>172</v>
      </c>
      <c r="E146" s="12" t="s">
        <v>191</v>
      </c>
      <c r="F146" s="12" t="s">
        <v>88</v>
      </c>
      <c r="G146" s="12" t="s">
        <v>33</v>
      </c>
      <c r="H146" s="12" t="s">
        <v>25</v>
      </c>
      <c r="I146" s="12" t="s">
        <v>26</v>
      </c>
      <c r="J146" s="12" t="s">
        <v>174</v>
      </c>
      <c r="K146" s="12" t="s">
        <v>11</v>
      </c>
      <c r="L146" s="12" t="s">
        <v>175</v>
      </c>
    </row>
    <row r="147" spans="1:12" ht="24" customHeight="1" x14ac:dyDescent="0.15">
      <c r="A147" s="26">
        <v>45308</v>
      </c>
      <c r="B147" s="11" t="s">
        <v>295</v>
      </c>
      <c r="C147" s="27">
        <v>-23.45</v>
      </c>
      <c r="D147" s="28" t="s">
        <v>172</v>
      </c>
      <c r="E147" s="11" t="s">
        <v>296</v>
      </c>
      <c r="F147" s="11" t="s">
        <v>111</v>
      </c>
      <c r="G147" s="11" t="s">
        <v>42</v>
      </c>
      <c r="H147" s="11" t="s">
        <v>25</v>
      </c>
      <c r="I147" s="11" t="s">
        <v>26</v>
      </c>
      <c r="J147" s="11" t="s">
        <v>174</v>
      </c>
      <c r="K147" s="11" t="s">
        <v>11</v>
      </c>
      <c r="L147" s="11" t="s">
        <v>175</v>
      </c>
    </row>
    <row r="148" spans="1:12" ht="24" customHeight="1" x14ac:dyDescent="0.15">
      <c r="A148" s="24">
        <v>45308</v>
      </c>
      <c r="B148" s="12" t="s">
        <v>271</v>
      </c>
      <c r="C148" s="2">
        <v>-101.4</v>
      </c>
      <c r="D148" s="25" t="s">
        <v>172</v>
      </c>
      <c r="E148" s="12" t="s">
        <v>179</v>
      </c>
      <c r="F148" s="12" t="s">
        <v>61</v>
      </c>
      <c r="G148" s="12" t="s">
        <v>42</v>
      </c>
      <c r="H148" s="12" t="s">
        <v>25</v>
      </c>
      <c r="I148" s="12" t="s">
        <v>26</v>
      </c>
      <c r="J148" s="12" t="s">
        <v>174</v>
      </c>
      <c r="K148" s="12" t="s">
        <v>11</v>
      </c>
      <c r="L148" s="12" t="s">
        <v>175</v>
      </c>
    </row>
    <row r="149" spans="1:12" ht="24" customHeight="1" x14ac:dyDescent="0.15">
      <c r="A149" s="26">
        <v>45309</v>
      </c>
      <c r="B149" s="11" t="s">
        <v>192</v>
      </c>
      <c r="C149" s="27">
        <v>-1500</v>
      </c>
      <c r="D149" s="28" t="s">
        <v>172</v>
      </c>
      <c r="E149" s="11" t="s">
        <v>193</v>
      </c>
      <c r="F149" s="11" t="s">
        <v>79</v>
      </c>
      <c r="G149" s="11" t="s">
        <v>61</v>
      </c>
      <c r="H149" s="11" t="s">
        <v>22</v>
      </c>
      <c r="I149" s="11" t="s">
        <v>23</v>
      </c>
      <c r="J149" s="11" t="s">
        <v>174</v>
      </c>
      <c r="K149" s="11" t="s">
        <v>11</v>
      </c>
      <c r="L149" s="11" t="s">
        <v>175</v>
      </c>
    </row>
    <row r="150" spans="1:12" ht="24" customHeight="1" x14ac:dyDescent="0.15">
      <c r="A150" s="24">
        <v>45309</v>
      </c>
      <c r="B150" s="12" t="s">
        <v>229</v>
      </c>
      <c r="C150" s="2">
        <v>200</v>
      </c>
      <c r="D150" s="25" t="s">
        <v>172</v>
      </c>
      <c r="E150" s="12" t="s">
        <v>179</v>
      </c>
      <c r="F150" s="12" t="s">
        <v>138</v>
      </c>
      <c r="G150" s="12" t="s">
        <v>46</v>
      </c>
      <c r="H150" s="12" t="s">
        <v>22</v>
      </c>
      <c r="I150" s="12" t="s">
        <v>23</v>
      </c>
      <c r="J150" s="12" t="s">
        <v>185</v>
      </c>
      <c r="K150" s="12" t="s">
        <v>11</v>
      </c>
      <c r="L150" s="12" t="s">
        <v>175</v>
      </c>
    </row>
    <row r="151" spans="1:12" ht="24" customHeight="1" x14ac:dyDescent="0.15">
      <c r="A151" s="26">
        <v>45312</v>
      </c>
      <c r="B151" s="11" t="s">
        <v>297</v>
      </c>
      <c r="C151" s="27">
        <v>-45</v>
      </c>
      <c r="D151" s="28" t="s">
        <v>172</v>
      </c>
      <c r="E151" s="11" t="s">
        <v>214</v>
      </c>
      <c r="F151" s="11" t="s">
        <v>39</v>
      </c>
      <c r="G151" s="11" t="s">
        <v>39</v>
      </c>
      <c r="H151" s="11" t="s">
        <v>25</v>
      </c>
      <c r="I151" s="11" t="s">
        <v>26</v>
      </c>
      <c r="J151" s="11" t="s">
        <v>174</v>
      </c>
      <c r="K151" s="11" t="s">
        <v>11</v>
      </c>
      <c r="L151" s="11" t="s">
        <v>175</v>
      </c>
    </row>
    <row r="152" spans="1:12" ht="24" customHeight="1" x14ac:dyDescent="0.15">
      <c r="A152" s="24">
        <v>45312</v>
      </c>
      <c r="B152" s="12" t="s">
        <v>298</v>
      </c>
      <c r="C152" s="2">
        <v>-565.73</v>
      </c>
      <c r="D152" s="25" t="s">
        <v>172</v>
      </c>
      <c r="E152" s="12" t="s">
        <v>179</v>
      </c>
      <c r="F152" s="12" t="s">
        <v>61</v>
      </c>
      <c r="G152" s="12" t="s">
        <v>42</v>
      </c>
      <c r="H152" s="12" t="s">
        <v>25</v>
      </c>
      <c r="I152" s="12" t="s">
        <v>26</v>
      </c>
      <c r="J152" s="12" t="s">
        <v>174</v>
      </c>
      <c r="K152" s="12" t="s">
        <v>11</v>
      </c>
      <c r="L152" s="12" t="s">
        <v>175</v>
      </c>
    </row>
    <row r="153" spans="1:12" ht="24" customHeight="1" x14ac:dyDescent="0.15">
      <c r="A153" s="26">
        <v>45312</v>
      </c>
      <c r="B153" s="11" t="s">
        <v>232</v>
      </c>
      <c r="C153" s="27">
        <v>-43.71</v>
      </c>
      <c r="D153" s="28" t="s">
        <v>172</v>
      </c>
      <c r="E153" s="11" t="s">
        <v>205</v>
      </c>
      <c r="F153" s="11" t="s">
        <v>135</v>
      </c>
      <c r="G153" s="11" t="s">
        <v>60</v>
      </c>
      <c r="H153" s="11" t="s">
        <v>25</v>
      </c>
      <c r="I153" s="11" t="s">
        <v>26</v>
      </c>
      <c r="J153" s="11" t="s">
        <v>174</v>
      </c>
      <c r="K153" s="11" t="s">
        <v>11</v>
      </c>
      <c r="L153" s="11" t="s">
        <v>175</v>
      </c>
    </row>
    <row r="154" spans="1:12" ht="24" customHeight="1" x14ac:dyDescent="0.15">
      <c r="A154" s="24">
        <v>45313</v>
      </c>
      <c r="B154" s="12" t="s">
        <v>261</v>
      </c>
      <c r="C154" s="2">
        <v>-68.930000000000007</v>
      </c>
      <c r="D154" s="25" t="s">
        <v>172</v>
      </c>
      <c r="E154" s="12" t="s">
        <v>191</v>
      </c>
      <c r="F154" s="12" t="s">
        <v>88</v>
      </c>
      <c r="G154" s="12" t="s">
        <v>33</v>
      </c>
      <c r="H154" s="12" t="s">
        <v>25</v>
      </c>
      <c r="I154" s="12" t="s">
        <v>26</v>
      </c>
      <c r="J154" s="12" t="s">
        <v>174</v>
      </c>
      <c r="K154" s="12" t="s">
        <v>11</v>
      </c>
      <c r="L154" s="12" t="s">
        <v>175</v>
      </c>
    </row>
    <row r="155" spans="1:12" ht="24" customHeight="1" x14ac:dyDescent="0.15">
      <c r="A155" s="26">
        <v>45313</v>
      </c>
      <c r="B155" s="11" t="s">
        <v>269</v>
      </c>
      <c r="C155" s="27">
        <v>-61</v>
      </c>
      <c r="D155" s="28" t="s">
        <v>172</v>
      </c>
      <c r="E155" s="11" t="s">
        <v>179</v>
      </c>
      <c r="F155" s="11" t="s">
        <v>106</v>
      </c>
      <c r="G155" s="11" t="s">
        <v>61</v>
      </c>
      <c r="H155" s="11" t="s">
        <v>15</v>
      </c>
      <c r="I155" s="11" t="s">
        <v>16</v>
      </c>
      <c r="J155" s="11" t="s">
        <v>174</v>
      </c>
      <c r="K155" s="11" t="s">
        <v>11</v>
      </c>
      <c r="L155" s="11" t="s">
        <v>270</v>
      </c>
    </row>
    <row r="156" spans="1:12" ht="24" customHeight="1" x14ac:dyDescent="0.15">
      <c r="A156" s="24">
        <v>45313</v>
      </c>
      <c r="B156" s="12" t="s">
        <v>268</v>
      </c>
      <c r="C156" s="2">
        <v>186</v>
      </c>
      <c r="D156" s="25" t="s">
        <v>172</v>
      </c>
      <c r="E156" s="12" t="s">
        <v>179</v>
      </c>
      <c r="F156" s="12" t="s">
        <v>101</v>
      </c>
      <c r="G156" s="12" t="s">
        <v>61</v>
      </c>
      <c r="H156" s="12" t="s">
        <v>15</v>
      </c>
      <c r="I156" s="12" t="s">
        <v>16</v>
      </c>
      <c r="J156" s="12" t="s">
        <v>185</v>
      </c>
      <c r="K156" s="12" t="s">
        <v>11</v>
      </c>
      <c r="L156" s="12" t="s">
        <v>175</v>
      </c>
    </row>
    <row r="157" spans="1:12" ht="24" customHeight="1" x14ac:dyDescent="0.15">
      <c r="A157" s="26">
        <v>45314</v>
      </c>
      <c r="B157" s="11" t="s">
        <v>299</v>
      </c>
      <c r="C157" s="27">
        <v>-14.4</v>
      </c>
      <c r="D157" s="28" t="s">
        <v>172</v>
      </c>
      <c r="E157" s="11" t="s">
        <v>300</v>
      </c>
      <c r="F157" s="11" t="s">
        <v>73</v>
      </c>
      <c r="G157" s="11" t="s">
        <v>51</v>
      </c>
      <c r="H157" s="11" t="s">
        <v>25</v>
      </c>
      <c r="I157" s="11" t="s">
        <v>26</v>
      </c>
      <c r="J157" s="11" t="s">
        <v>174</v>
      </c>
      <c r="K157" s="11" t="s">
        <v>11</v>
      </c>
      <c r="L157" s="11" t="s">
        <v>175</v>
      </c>
    </row>
    <row r="158" spans="1:12" ht="24" customHeight="1" x14ac:dyDescent="0.15">
      <c r="A158" s="24">
        <v>45315</v>
      </c>
      <c r="B158" s="12" t="s">
        <v>232</v>
      </c>
      <c r="C158" s="2">
        <v>-21.3</v>
      </c>
      <c r="D158" s="25" t="s">
        <v>172</v>
      </c>
      <c r="E158" s="12" t="s">
        <v>205</v>
      </c>
      <c r="F158" s="12" t="s">
        <v>135</v>
      </c>
      <c r="G158" s="12" t="s">
        <v>60</v>
      </c>
      <c r="H158" s="12" t="s">
        <v>25</v>
      </c>
      <c r="I158" s="12" t="s">
        <v>26</v>
      </c>
      <c r="J158" s="12" t="s">
        <v>174</v>
      </c>
      <c r="K158" s="12" t="s">
        <v>11</v>
      </c>
      <c r="L158" s="12" t="s">
        <v>175</v>
      </c>
    </row>
    <row r="159" spans="1:12" ht="24" customHeight="1" x14ac:dyDescent="0.15">
      <c r="A159" s="26">
        <v>45315</v>
      </c>
      <c r="B159" s="11" t="s">
        <v>232</v>
      </c>
      <c r="C159" s="27">
        <v>-19.57</v>
      </c>
      <c r="D159" s="28" t="s">
        <v>172</v>
      </c>
      <c r="E159" s="11" t="s">
        <v>205</v>
      </c>
      <c r="F159" s="11" t="s">
        <v>135</v>
      </c>
      <c r="G159" s="11" t="s">
        <v>60</v>
      </c>
      <c r="H159" s="11" t="s">
        <v>25</v>
      </c>
      <c r="I159" s="11" t="s">
        <v>26</v>
      </c>
      <c r="J159" s="11" t="s">
        <v>174</v>
      </c>
      <c r="K159" s="11" t="s">
        <v>11</v>
      </c>
      <c r="L159" s="11" t="s">
        <v>175</v>
      </c>
    </row>
    <row r="160" spans="1:12" ht="24" customHeight="1" x14ac:dyDescent="0.15">
      <c r="A160" s="24">
        <v>45315</v>
      </c>
      <c r="B160" s="12" t="s">
        <v>301</v>
      </c>
      <c r="C160" s="2">
        <v>-91.17</v>
      </c>
      <c r="D160" s="25" t="s">
        <v>172</v>
      </c>
      <c r="E160" s="12" t="s">
        <v>208</v>
      </c>
      <c r="F160" s="12" t="s">
        <v>97</v>
      </c>
      <c r="G160" s="12" t="s">
        <v>47</v>
      </c>
      <c r="H160" s="12" t="s">
        <v>22</v>
      </c>
      <c r="I160" s="12" t="s">
        <v>23</v>
      </c>
      <c r="J160" s="12" t="s">
        <v>174</v>
      </c>
      <c r="K160" s="12" t="s">
        <v>11</v>
      </c>
      <c r="L160" s="12" t="s">
        <v>175</v>
      </c>
    </row>
    <row r="161" spans="1:12" ht="24" customHeight="1" x14ac:dyDescent="0.15">
      <c r="A161" s="26">
        <v>45316</v>
      </c>
      <c r="B161" s="11" t="s">
        <v>235</v>
      </c>
      <c r="C161" s="27">
        <v>-60.6</v>
      </c>
      <c r="D161" s="28" t="s">
        <v>172</v>
      </c>
      <c r="E161" s="11" t="s">
        <v>236</v>
      </c>
      <c r="F161" s="11" t="s">
        <v>141</v>
      </c>
      <c r="G161" s="11" t="s">
        <v>51</v>
      </c>
      <c r="H161" s="11" t="s">
        <v>25</v>
      </c>
      <c r="I161" s="11" t="s">
        <v>26</v>
      </c>
      <c r="J161" s="11" t="s">
        <v>174</v>
      </c>
      <c r="K161" s="11" t="s">
        <v>11</v>
      </c>
      <c r="L161" s="11" t="s">
        <v>175</v>
      </c>
    </row>
    <row r="162" spans="1:12" ht="24" customHeight="1" x14ac:dyDescent="0.15">
      <c r="A162" s="24">
        <v>45316</v>
      </c>
      <c r="B162" s="12" t="s">
        <v>232</v>
      </c>
      <c r="C162" s="2">
        <v>-39.619999999999997</v>
      </c>
      <c r="D162" s="25" t="s">
        <v>172</v>
      </c>
      <c r="E162" s="12" t="s">
        <v>205</v>
      </c>
      <c r="F162" s="12" t="s">
        <v>135</v>
      </c>
      <c r="G162" s="12" t="s">
        <v>60</v>
      </c>
      <c r="H162" s="12" t="s">
        <v>25</v>
      </c>
      <c r="I162" s="12" t="s">
        <v>26</v>
      </c>
      <c r="J162" s="12" t="s">
        <v>174</v>
      </c>
      <c r="K162" s="12" t="s">
        <v>11</v>
      </c>
      <c r="L162" s="12" t="s">
        <v>175</v>
      </c>
    </row>
    <row r="163" spans="1:12" ht="24" customHeight="1" x14ac:dyDescent="0.15">
      <c r="A163" s="26">
        <v>45317</v>
      </c>
      <c r="B163" s="11" t="s">
        <v>171</v>
      </c>
      <c r="C163" s="27">
        <v>-193.38</v>
      </c>
      <c r="D163" s="28" t="s">
        <v>172</v>
      </c>
      <c r="E163" s="11" t="s">
        <v>173</v>
      </c>
      <c r="F163" s="11" t="s">
        <v>88</v>
      </c>
      <c r="G163" s="11" t="s">
        <v>33</v>
      </c>
      <c r="H163" s="11" t="s">
        <v>25</v>
      </c>
      <c r="I163" s="11" t="s">
        <v>26</v>
      </c>
      <c r="J163" s="11" t="s">
        <v>174</v>
      </c>
      <c r="K163" s="11" t="s">
        <v>11</v>
      </c>
      <c r="L163" s="11" t="s">
        <v>175</v>
      </c>
    </row>
    <row r="164" spans="1:12" ht="24" customHeight="1" x14ac:dyDescent="0.15">
      <c r="A164" s="24">
        <v>45319</v>
      </c>
      <c r="B164" s="12" t="s">
        <v>261</v>
      </c>
      <c r="C164" s="2">
        <v>-4.6500000000000004</v>
      </c>
      <c r="D164" s="25" t="s">
        <v>172</v>
      </c>
      <c r="E164" s="12" t="s">
        <v>191</v>
      </c>
      <c r="F164" s="12" t="s">
        <v>88</v>
      </c>
      <c r="G164" s="12" t="s">
        <v>33</v>
      </c>
      <c r="H164" s="12" t="s">
        <v>25</v>
      </c>
      <c r="I164" s="12" t="s">
        <v>26</v>
      </c>
      <c r="J164" s="12" t="s">
        <v>174</v>
      </c>
      <c r="K164" s="12" t="s">
        <v>11</v>
      </c>
      <c r="L164" s="12" t="s">
        <v>175</v>
      </c>
    </row>
    <row r="165" spans="1:12" ht="24" customHeight="1" x14ac:dyDescent="0.15">
      <c r="A165" s="26">
        <v>45320</v>
      </c>
      <c r="B165" s="11" t="s">
        <v>248</v>
      </c>
      <c r="C165" s="27">
        <v>-85.72</v>
      </c>
      <c r="D165" s="28" t="s">
        <v>172</v>
      </c>
      <c r="E165" s="11" t="s">
        <v>228</v>
      </c>
      <c r="F165" s="11" t="s">
        <v>87</v>
      </c>
      <c r="G165" s="11" t="s">
        <v>60</v>
      </c>
      <c r="H165" s="11" t="s">
        <v>25</v>
      </c>
      <c r="I165" s="11" t="s">
        <v>26</v>
      </c>
      <c r="J165" s="11" t="s">
        <v>174</v>
      </c>
      <c r="K165" s="11" t="s">
        <v>11</v>
      </c>
      <c r="L165" s="11" t="s">
        <v>175</v>
      </c>
    </row>
    <row r="166" spans="1:12" ht="24" customHeight="1" x14ac:dyDescent="0.15">
      <c r="A166" s="24">
        <v>45320</v>
      </c>
      <c r="B166" s="12" t="s">
        <v>302</v>
      </c>
      <c r="C166" s="2">
        <v>-33.159999999999997</v>
      </c>
      <c r="D166" s="25" t="s">
        <v>172</v>
      </c>
      <c r="E166" s="12" t="s">
        <v>205</v>
      </c>
      <c r="F166" s="12" t="s">
        <v>135</v>
      </c>
      <c r="G166" s="12" t="s">
        <v>60</v>
      </c>
      <c r="H166" s="12" t="s">
        <v>22</v>
      </c>
      <c r="I166" s="12" t="s">
        <v>23</v>
      </c>
      <c r="J166" s="12" t="s">
        <v>174</v>
      </c>
      <c r="K166" s="12" t="s">
        <v>11</v>
      </c>
      <c r="L166" s="12" t="s">
        <v>175</v>
      </c>
    </row>
    <row r="167" spans="1:12" ht="24" customHeight="1" x14ac:dyDescent="0.15">
      <c r="A167" s="26">
        <v>45321</v>
      </c>
      <c r="B167" s="11" t="s">
        <v>184</v>
      </c>
      <c r="C167" s="27">
        <v>5347.33</v>
      </c>
      <c r="D167" s="28" t="s">
        <v>172</v>
      </c>
      <c r="E167" s="11" t="s">
        <v>179</v>
      </c>
      <c r="F167" s="11" t="s">
        <v>123</v>
      </c>
      <c r="G167" s="11" t="s">
        <v>55</v>
      </c>
      <c r="H167" s="11" t="s">
        <v>22</v>
      </c>
      <c r="I167" s="11" t="s">
        <v>23</v>
      </c>
      <c r="J167" s="11" t="s">
        <v>185</v>
      </c>
      <c r="K167" s="11" t="s">
        <v>11</v>
      </c>
      <c r="L167" s="11" t="s">
        <v>175</v>
      </c>
    </row>
    <row r="168" spans="1:12" ht="24" customHeight="1" x14ac:dyDescent="0.15">
      <c r="A168" s="24">
        <v>45321</v>
      </c>
      <c r="B168" s="12" t="s">
        <v>215</v>
      </c>
      <c r="C168" s="2">
        <v>-29</v>
      </c>
      <c r="D168" s="25" t="s">
        <v>172</v>
      </c>
      <c r="E168" s="12" t="s">
        <v>216</v>
      </c>
      <c r="F168" s="12" t="s">
        <v>72</v>
      </c>
      <c r="G168" s="12" t="s">
        <v>58</v>
      </c>
      <c r="H168" s="12" t="s">
        <v>22</v>
      </c>
      <c r="I168" s="12" t="s">
        <v>23</v>
      </c>
      <c r="J168" s="12" t="s">
        <v>174</v>
      </c>
      <c r="K168" s="12" t="s">
        <v>11</v>
      </c>
      <c r="L168" s="12" t="s">
        <v>175</v>
      </c>
    </row>
    <row r="169" spans="1:12" ht="24" customHeight="1" x14ac:dyDescent="0.15">
      <c r="A169" s="26">
        <v>45322</v>
      </c>
      <c r="B169" s="11" t="s">
        <v>303</v>
      </c>
      <c r="C169" s="27">
        <v>-56.63</v>
      </c>
      <c r="D169" s="28" t="s">
        <v>172</v>
      </c>
      <c r="E169" s="11" t="s">
        <v>197</v>
      </c>
      <c r="F169" s="11" t="s">
        <v>39</v>
      </c>
      <c r="G169" s="11" t="s">
        <v>39</v>
      </c>
      <c r="H169" s="11" t="s">
        <v>25</v>
      </c>
      <c r="I169" s="11" t="s">
        <v>26</v>
      </c>
      <c r="J169" s="11" t="s">
        <v>174</v>
      </c>
      <c r="K169" s="11" t="s">
        <v>11</v>
      </c>
      <c r="L169" s="11" t="s">
        <v>175</v>
      </c>
    </row>
    <row r="170" spans="1:12" ht="24" customHeight="1" x14ac:dyDescent="0.15">
      <c r="A170" s="24">
        <v>45323</v>
      </c>
      <c r="B170" s="12" t="s">
        <v>294</v>
      </c>
      <c r="C170" s="2">
        <v>-2</v>
      </c>
      <c r="D170" s="25" t="s">
        <v>172</v>
      </c>
      <c r="E170" s="12" t="s">
        <v>191</v>
      </c>
      <c r="F170" s="12" t="s">
        <v>88</v>
      </c>
      <c r="G170" s="12" t="s">
        <v>33</v>
      </c>
      <c r="H170" s="12" t="s">
        <v>25</v>
      </c>
      <c r="I170" s="12" t="s">
        <v>26</v>
      </c>
      <c r="J170" s="12" t="s">
        <v>174</v>
      </c>
      <c r="K170" s="12" t="s">
        <v>11</v>
      </c>
      <c r="L170" s="12" t="s">
        <v>175</v>
      </c>
    </row>
    <row r="171" spans="1:12" ht="24" customHeight="1" x14ac:dyDescent="0.15">
      <c r="A171" s="26">
        <v>45324</v>
      </c>
      <c r="B171" s="11" t="s">
        <v>304</v>
      </c>
      <c r="C171" s="27">
        <v>-1</v>
      </c>
      <c r="D171" s="28" t="s">
        <v>172</v>
      </c>
      <c r="E171" s="11" t="s">
        <v>305</v>
      </c>
      <c r="F171" s="11" t="s">
        <v>141</v>
      </c>
      <c r="G171" s="11" t="s">
        <v>51</v>
      </c>
      <c r="H171" s="11" t="s">
        <v>25</v>
      </c>
      <c r="I171" s="11" t="s">
        <v>26</v>
      </c>
      <c r="J171" s="11" t="s">
        <v>174</v>
      </c>
      <c r="K171" s="11" t="s">
        <v>11</v>
      </c>
      <c r="L171" s="11" t="s">
        <v>175</v>
      </c>
    </row>
    <row r="172" spans="1:12" ht="24" customHeight="1" x14ac:dyDescent="0.15">
      <c r="A172" s="24">
        <v>45324</v>
      </c>
      <c r="B172" s="12" t="s">
        <v>306</v>
      </c>
      <c r="C172" s="2">
        <v>0.01</v>
      </c>
      <c r="D172" s="25" t="s">
        <v>172</v>
      </c>
      <c r="E172" s="12" t="s">
        <v>179</v>
      </c>
      <c r="F172" s="12" t="s">
        <v>138</v>
      </c>
      <c r="G172" s="12" t="s">
        <v>44</v>
      </c>
      <c r="H172" s="12" t="s">
        <v>22</v>
      </c>
      <c r="I172" s="12" t="s">
        <v>23</v>
      </c>
      <c r="J172" s="12" t="s">
        <v>185</v>
      </c>
      <c r="K172" s="12" t="s">
        <v>11</v>
      </c>
      <c r="L172" s="12" t="s">
        <v>175</v>
      </c>
    </row>
    <row r="173" spans="1:12" ht="24" customHeight="1" x14ac:dyDescent="0.15">
      <c r="A173" s="26">
        <v>45325</v>
      </c>
      <c r="B173" s="11" t="s">
        <v>307</v>
      </c>
      <c r="C173" s="27">
        <v>-114.63</v>
      </c>
      <c r="D173" s="28" t="s">
        <v>172</v>
      </c>
      <c r="E173" s="11" t="s">
        <v>308</v>
      </c>
      <c r="F173" s="11" t="s">
        <v>141</v>
      </c>
      <c r="G173" s="11" t="s">
        <v>51</v>
      </c>
      <c r="H173" s="11" t="s">
        <v>25</v>
      </c>
      <c r="I173" s="11" t="s">
        <v>26</v>
      </c>
      <c r="J173" s="11" t="s">
        <v>174</v>
      </c>
      <c r="K173" s="11" t="s">
        <v>11</v>
      </c>
      <c r="L173" s="11" t="s">
        <v>175</v>
      </c>
    </row>
    <row r="174" spans="1:12" ht="24" customHeight="1" x14ac:dyDescent="0.15">
      <c r="A174" s="24">
        <v>45325</v>
      </c>
      <c r="B174" s="12" t="s">
        <v>309</v>
      </c>
      <c r="C174" s="2">
        <v>-65</v>
      </c>
      <c r="D174" s="25" t="s">
        <v>172</v>
      </c>
      <c r="E174" s="12" t="s">
        <v>253</v>
      </c>
      <c r="F174" s="12" t="s">
        <v>136</v>
      </c>
      <c r="G174" s="12" t="s">
        <v>58</v>
      </c>
      <c r="H174" s="12" t="s">
        <v>22</v>
      </c>
      <c r="I174" s="12" t="s">
        <v>23</v>
      </c>
      <c r="J174" s="12" t="s">
        <v>174</v>
      </c>
      <c r="K174" s="12" t="s">
        <v>11</v>
      </c>
      <c r="L174" s="12" t="s">
        <v>175</v>
      </c>
    </row>
    <row r="175" spans="1:12" ht="24" customHeight="1" x14ac:dyDescent="0.15">
      <c r="A175" s="26">
        <v>45325</v>
      </c>
      <c r="B175" s="11" t="s">
        <v>310</v>
      </c>
      <c r="C175" s="27">
        <v>17.72</v>
      </c>
      <c r="D175" s="28" t="s">
        <v>172</v>
      </c>
      <c r="E175" s="11" t="s">
        <v>179</v>
      </c>
      <c r="F175" s="11" t="s">
        <v>138</v>
      </c>
      <c r="G175" s="11" t="s">
        <v>44</v>
      </c>
      <c r="H175" s="11" t="s">
        <v>22</v>
      </c>
      <c r="I175" s="11" t="s">
        <v>23</v>
      </c>
      <c r="J175" s="11" t="s">
        <v>185</v>
      </c>
      <c r="K175" s="11" t="s">
        <v>11</v>
      </c>
      <c r="L175" s="11" t="s">
        <v>175</v>
      </c>
    </row>
    <row r="176" spans="1:12" ht="24" customHeight="1" x14ac:dyDescent="0.15">
      <c r="A176" s="24">
        <v>45326</v>
      </c>
      <c r="B176" s="12" t="s">
        <v>311</v>
      </c>
      <c r="C176" s="2">
        <v>-29.91</v>
      </c>
      <c r="D176" s="25" t="s">
        <v>172</v>
      </c>
      <c r="E176" s="12" t="s">
        <v>211</v>
      </c>
      <c r="F176" s="12" t="s">
        <v>39</v>
      </c>
      <c r="G176" s="12" t="s">
        <v>39</v>
      </c>
      <c r="H176" s="12" t="s">
        <v>25</v>
      </c>
      <c r="I176" s="12" t="s">
        <v>26</v>
      </c>
      <c r="J176" s="12" t="s">
        <v>174</v>
      </c>
      <c r="K176" s="12" t="s">
        <v>11</v>
      </c>
      <c r="L176" s="12" t="s">
        <v>175</v>
      </c>
    </row>
    <row r="177" spans="1:12" ht="24" customHeight="1" x14ac:dyDescent="0.15">
      <c r="A177" s="26">
        <v>45327</v>
      </c>
      <c r="B177" s="11" t="s">
        <v>257</v>
      </c>
      <c r="C177" s="27">
        <v>-14.14</v>
      </c>
      <c r="D177" s="28" t="s">
        <v>172</v>
      </c>
      <c r="E177" s="11" t="s">
        <v>258</v>
      </c>
      <c r="F177" s="11" t="s">
        <v>66</v>
      </c>
      <c r="G177" s="11" t="s">
        <v>60</v>
      </c>
      <c r="H177" s="11" t="s">
        <v>25</v>
      </c>
      <c r="I177" s="11" t="s">
        <v>26</v>
      </c>
      <c r="J177" s="11" t="s">
        <v>174</v>
      </c>
      <c r="K177" s="11" t="s">
        <v>11</v>
      </c>
      <c r="L177" s="11" t="s">
        <v>175</v>
      </c>
    </row>
    <row r="178" spans="1:12" ht="24" customHeight="1" x14ac:dyDescent="0.15">
      <c r="A178" s="24">
        <v>45327</v>
      </c>
      <c r="B178" s="12" t="s">
        <v>312</v>
      </c>
      <c r="C178" s="2">
        <v>-36.020000000000003</v>
      </c>
      <c r="D178" s="25" t="s">
        <v>172</v>
      </c>
      <c r="E178" s="12" t="s">
        <v>313</v>
      </c>
      <c r="F178" s="12" t="s">
        <v>87</v>
      </c>
      <c r="G178" s="12" t="s">
        <v>60</v>
      </c>
      <c r="H178" s="12" t="s">
        <v>25</v>
      </c>
      <c r="I178" s="12" t="s">
        <v>26</v>
      </c>
      <c r="J178" s="12" t="s">
        <v>174</v>
      </c>
      <c r="K178" s="12" t="s">
        <v>11</v>
      </c>
      <c r="L178" s="12" t="s">
        <v>175</v>
      </c>
    </row>
    <row r="179" spans="1:12" ht="24" customHeight="1" x14ac:dyDescent="0.15">
      <c r="A179" s="26">
        <v>45327</v>
      </c>
      <c r="B179" s="11" t="s">
        <v>192</v>
      </c>
      <c r="C179" s="27">
        <v>-984</v>
      </c>
      <c r="D179" s="28" t="s">
        <v>172</v>
      </c>
      <c r="E179" s="11" t="s">
        <v>193</v>
      </c>
      <c r="F179" s="11" t="s">
        <v>79</v>
      </c>
      <c r="G179" s="11" t="s">
        <v>61</v>
      </c>
      <c r="H179" s="11" t="s">
        <v>22</v>
      </c>
      <c r="I179" s="11" t="s">
        <v>23</v>
      </c>
      <c r="J179" s="11" t="s">
        <v>174</v>
      </c>
      <c r="K179" s="11" t="s">
        <v>11</v>
      </c>
      <c r="L179" s="11" t="s">
        <v>175</v>
      </c>
    </row>
    <row r="180" spans="1:12" ht="24" customHeight="1" x14ac:dyDescent="0.15">
      <c r="A180" s="24">
        <v>45327</v>
      </c>
      <c r="B180" s="12" t="s">
        <v>314</v>
      </c>
      <c r="C180" s="2">
        <v>-3.5</v>
      </c>
      <c r="D180" s="25" t="s">
        <v>172</v>
      </c>
      <c r="E180" s="12" t="s">
        <v>189</v>
      </c>
      <c r="F180" s="12" t="s">
        <v>127</v>
      </c>
      <c r="G180" s="12" t="s">
        <v>61</v>
      </c>
      <c r="H180" s="12" t="s">
        <v>22</v>
      </c>
      <c r="I180" s="12" t="s">
        <v>23</v>
      </c>
      <c r="J180" s="12" t="s">
        <v>174</v>
      </c>
      <c r="K180" s="12" t="s">
        <v>11</v>
      </c>
      <c r="L180" s="12" t="s">
        <v>175</v>
      </c>
    </row>
    <row r="181" spans="1:12" ht="24" customHeight="1" x14ac:dyDescent="0.15">
      <c r="A181" s="26">
        <v>45328</v>
      </c>
      <c r="B181" s="11" t="s">
        <v>315</v>
      </c>
      <c r="C181" s="27">
        <v>-157.05000000000001</v>
      </c>
      <c r="D181" s="28" t="s">
        <v>172</v>
      </c>
      <c r="E181" s="11" t="s">
        <v>179</v>
      </c>
      <c r="F181" s="11" t="s">
        <v>61</v>
      </c>
      <c r="G181" s="11" t="s">
        <v>42</v>
      </c>
      <c r="H181" s="11" t="s">
        <v>25</v>
      </c>
      <c r="I181" s="11" t="s">
        <v>26</v>
      </c>
      <c r="J181" s="11" t="s">
        <v>174</v>
      </c>
      <c r="K181" s="11" t="s">
        <v>11</v>
      </c>
      <c r="L181" s="11" t="s">
        <v>175</v>
      </c>
    </row>
    <row r="182" spans="1:12" ht="24" customHeight="1" x14ac:dyDescent="0.15">
      <c r="A182" s="24">
        <v>45328</v>
      </c>
      <c r="B182" s="12" t="s">
        <v>316</v>
      </c>
      <c r="C182" s="2">
        <v>-24.49</v>
      </c>
      <c r="D182" s="25" t="s">
        <v>172</v>
      </c>
      <c r="E182" s="12" t="s">
        <v>205</v>
      </c>
      <c r="F182" s="12" t="s">
        <v>135</v>
      </c>
      <c r="G182" s="12" t="s">
        <v>60</v>
      </c>
      <c r="H182" s="12" t="s">
        <v>25</v>
      </c>
      <c r="I182" s="12" t="s">
        <v>26</v>
      </c>
      <c r="J182" s="12" t="s">
        <v>174</v>
      </c>
      <c r="K182" s="12" t="s">
        <v>11</v>
      </c>
      <c r="L182" s="12" t="s">
        <v>175</v>
      </c>
    </row>
    <row r="183" spans="1:12" ht="24" customHeight="1" x14ac:dyDescent="0.15">
      <c r="A183" s="26">
        <v>45328</v>
      </c>
      <c r="B183" s="11" t="s">
        <v>184</v>
      </c>
      <c r="C183" s="27">
        <v>5347.33</v>
      </c>
      <c r="D183" s="28" t="s">
        <v>172</v>
      </c>
      <c r="E183" s="11" t="s">
        <v>179</v>
      </c>
      <c r="F183" s="11" t="s">
        <v>123</v>
      </c>
      <c r="G183" s="11" t="s">
        <v>55</v>
      </c>
      <c r="H183" s="11" t="s">
        <v>22</v>
      </c>
      <c r="I183" s="11" t="s">
        <v>23</v>
      </c>
      <c r="J183" s="11" t="s">
        <v>185</v>
      </c>
      <c r="K183" s="11" t="s">
        <v>11</v>
      </c>
      <c r="L183" s="11" t="s">
        <v>175</v>
      </c>
    </row>
    <row r="184" spans="1:12" ht="24" customHeight="1" x14ac:dyDescent="0.15">
      <c r="A184" s="24">
        <v>45329</v>
      </c>
      <c r="B184" s="12" t="s">
        <v>192</v>
      </c>
      <c r="C184" s="2">
        <v>-1271</v>
      </c>
      <c r="D184" s="25" t="s">
        <v>172</v>
      </c>
      <c r="E184" s="12" t="s">
        <v>193</v>
      </c>
      <c r="F184" s="12" t="s">
        <v>79</v>
      </c>
      <c r="G184" s="12" t="s">
        <v>61</v>
      </c>
      <c r="H184" s="12" t="s">
        <v>22</v>
      </c>
      <c r="I184" s="12" t="s">
        <v>23</v>
      </c>
      <c r="J184" s="12" t="s">
        <v>174</v>
      </c>
      <c r="K184" s="12" t="s">
        <v>11</v>
      </c>
      <c r="L184" s="12" t="s">
        <v>175</v>
      </c>
    </row>
    <row r="185" spans="1:12" ht="24" customHeight="1" x14ac:dyDescent="0.15">
      <c r="A185" s="26">
        <v>45329</v>
      </c>
      <c r="B185" s="11" t="s">
        <v>317</v>
      </c>
      <c r="C185" s="27">
        <v>-99.32</v>
      </c>
      <c r="D185" s="28" t="s">
        <v>172</v>
      </c>
      <c r="E185" s="11" t="s">
        <v>276</v>
      </c>
      <c r="F185" s="11" t="s">
        <v>142</v>
      </c>
      <c r="G185" s="11" t="s">
        <v>54</v>
      </c>
      <c r="H185" s="11" t="s">
        <v>22</v>
      </c>
      <c r="I185" s="11" t="s">
        <v>23</v>
      </c>
      <c r="J185" s="11" t="s">
        <v>174</v>
      </c>
      <c r="K185" s="11" t="s">
        <v>11</v>
      </c>
      <c r="L185" s="11" t="s">
        <v>175</v>
      </c>
    </row>
    <row r="186" spans="1:12" ht="24" customHeight="1" x14ac:dyDescent="0.15">
      <c r="A186" s="24">
        <v>45341</v>
      </c>
      <c r="B186" s="12" t="s">
        <v>268</v>
      </c>
      <c r="C186" s="2">
        <v>186</v>
      </c>
      <c r="D186" s="25" t="s">
        <v>172</v>
      </c>
      <c r="E186" s="12" t="s">
        <v>179</v>
      </c>
      <c r="F186" s="12" t="s">
        <v>101</v>
      </c>
      <c r="G186" s="12" t="s">
        <v>61</v>
      </c>
      <c r="H186" s="12" t="s">
        <v>15</v>
      </c>
      <c r="I186" s="12" t="s">
        <v>16</v>
      </c>
      <c r="J186" s="12" t="s">
        <v>185</v>
      </c>
      <c r="K186" s="12" t="s">
        <v>11</v>
      </c>
      <c r="L186" s="12" t="s">
        <v>175</v>
      </c>
    </row>
    <row r="187" spans="1:12" ht="24" customHeight="1" x14ac:dyDescent="0.15">
      <c r="A187" s="26">
        <v>45341</v>
      </c>
      <c r="B187" s="11" t="s">
        <v>269</v>
      </c>
      <c r="C187" s="27">
        <v>-66</v>
      </c>
      <c r="D187" s="28" t="s">
        <v>172</v>
      </c>
      <c r="E187" s="11" t="s">
        <v>179</v>
      </c>
      <c r="F187" s="11" t="s">
        <v>106</v>
      </c>
      <c r="G187" s="11" t="s">
        <v>61</v>
      </c>
      <c r="H187" s="11" t="s">
        <v>15</v>
      </c>
      <c r="I187" s="11" t="s">
        <v>16</v>
      </c>
      <c r="J187" s="11" t="s">
        <v>174</v>
      </c>
      <c r="K187" s="11" t="s">
        <v>11</v>
      </c>
      <c r="L187" s="11" t="s">
        <v>270</v>
      </c>
    </row>
    <row r="188" spans="1:12" ht="24" customHeight="1" x14ac:dyDescent="0.15">
      <c r="A188" s="24">
        <v>45341</v>
      </c>
      <c r="B188" s="12" t="s">
        <v>229</v>
      </c>
      <c r="C188" s="2">
        <v>200</v>
      </c>
      <c r="D188" s="25" t="s">
        <v>172</v>
      </c>
      <c r="E188" s="12" t="s">
        <v>179</v>
      </c>
      <c r="F188" s="12" t="s">
        <v>138</v>
      </c>
      <c r="G188" s="12" t="s">
        <v>46</v>
      </c>
      <c r="H188" s="12" t="s">
        <v>22</v>
      </c>
      <c r="I188" s="12" t="s">
        <v>23</v>
      </c>
      <c r="J188" s="12" t="s">
        <v>185</v>
      </c>
      <c r="K188" s="12" t="s">
        <v>11</v>
      </c>
      <c r="L188" s="12" t="s">
        <v>175</v>
      </c>
    </row>
    <row r="189" spans="1:12" ht="24" customHeight="1" x14ac:dyDescent="0.15">
      <c r="A189" s="26">
        <v>45343</v>
      </c>
      <c r="B189" s="11" t="s">
        <v>318</v>
      </c>
      <c r="C189" s="27">
        <v>10.029999999999999</v>
      </c>
      <c r="D189" s="28" t="s">
        <v>172</v>
      </c>
      <c r="E189" s="11" t="s">
        <v>179</v>
      </c>
      <c r="F189" s="11" t="s">
        <v>40</v>
      </c>
      <c r="G189" s="11" t="s">
        <v>40</v>
      </c>
      <c r="H189" s="11" t="s">
        <v>22</v>
      </c>
      <c r="I189" s="11" t="s">
        <v>23</v>
      </c>
      <c r="J189" s="11" t="s">
        <v>185</v>
      </c>
      <c r="K189" s="11" t="s">
        <v>11</v>
      </c>
      <c r="L189" s="11" t="s">
        <v>175</v>
      </c>
    </row>
    <row r="190" spans="1:12" ht="24" customHeight="1" x14ac:dyDescent="0.15">
      <c r="A190" s="24">
        <v>45344</v>
      </c>
      <c r="B190" s="12" t="s">
        <v>319</v>
      </c>
      <c r="C190" s="2">
        <v>-91.17</v>
      </c>
      <c r="D190" s="25" t="s">
        <v>172</v>
      </c>
      <c r="E190" s="12" t="s">
        <v>208</v>
      </c>
      <c r="F190" s="12" t="s">
        <v>97</v>
      </c>
      <c r="G190" s="12" t="s">
        <v>47</v>
      </c>
      <c r="H190" s="12" t="s">
        <v>22</v>
      </c>
      <c r="I190" s="12" t="s">
        <v>23</v>
      </c>
      <c r="J190" s="12" t="s">
        <v>174</v>
      </c>
      <c r="K190" s="12" t="s">
        <v>11</v>
      </c>
      <c r="L190" s="12" t="s">
        <v>175</v>
      </c>
    </row>
    <row r="191" spans="1:12" ht="24" customHeight="1" x14ac:dyDescent="0.15">
      <c r="A191" s="26">
        <v>45344</v>
      </c>
      <c r="B191" s="11" t="s">
        <v>192</v>
      </c>
      <c r="C191" s="27">
        <v>-1300</v>
      </c>
      <c r="D191" s="28" t="s">
        <v>172</v>
      </c>
      <c r="E191" s="11" t="s">
        <v>193</v>
      </c>
      <c r="F191" s="11" t="s">
        <v>79</v>
      </c>
      <c r="G191" s="11" t="s">
        <v>61</v>
      </c>
      <c r="H191" s="11" t="s">
        <v>22</v>
      </c>
      <c r="I191" s="11" t="s">
        <v>23</v>
      </c>
      <c r="J191" s="11" t="s">
        <v>174</v>
      </c>
      <c r="K191" s="11" t="s">
        <v>11</v>
      </c>
      <c r="L191" s="11" t="s">
        <v>175</v>
      </c>
    </row>
    <row r="192" spans="1:12" ht="24" customHeight="1" x14ac:dyDescent="0.15">
      <c r="A192" s="24">
        <v>45352</v>
      </c>
      <c r="B192" s="12" t="s">
        <v>215</v>
      </c>
      <c r="C192" s="2">
        <v>-29</v>
      </c>
      <c r="D192" s="25" t="s">
        <v>172</v>
      </c>
      <c r="E192" s="12" t="s">
        <v>216</v>
      </c>
      <c r="F192" s="12" t="s">
        <v>72</v>
      </c>
      <c r="G192" s="12" t="s">
        <v>58</v>
      </c>
      <c r="H192" s="12" t="s">
        <v>22</v>
      </c>
      <c r="I192" s="12" t="s">
        <v>23</v>
      </c>
      <c r="J192" s="12" t="s">
        <v>174</v>
      </c>
      <c r="K192" s="12" t="s">
        <v>11</v>
      </c>
      <c r="L192" s="12" t="s">
        <v>175</v>
      </c>
    </row>
    <row r="193" spans="1:12" ht="24" customHeight="1" x14ac:dyDescent="0.15">
      <c r="A193" s="26">
        <v>45355</v>
      </c>
      <c r="B193" s="11" t="s">
        <v>320</v>
      </c>
      <c r="C193" s="27">
        <v>-65</v>
      </c>
      <c r="D193" s="28" t="s">
        <v>172</v>
      </c>
      <c r="E193" s="11" t="s">
        <v>253</v>
      </c>
      <c r="F193" s="11" t="s">
        <v>136</v>
      </c>
      <c r="G193" s="11" t="s">
        <v>58</v>
      </c>
      <c r="H193" s="11" t="s">
        <v>22</v>
      </c>
      <c r="I193" s="11" t="s">
        <v>23</v>
      </c>
      <c r="J193" s="11" t="s">
        <v>174</v>
      </c>
      <c r="K193" s="11" t="s">
        <v>11</v>
      </c>
      <c r="L193" s="11" t="s">
        <v>175</v>
      </c>
    </row>
    <row r="194" spans="1:12" ht="24" customHeight="1" x14ac:dyDescent="0.15">
      <c r="A194" s="24">
        <v>45356</v>
      </c>
      <c r="B194" s="12" t="s">
        <v>184</v>
      </c>
      <c r="C194" s="2">
        <v>5347.33</v>
      </c>
      <c r="D194" s="25" t="s">
        <v>172</v>
      </c>
      <c r="E194" s="12" t="s">
        <v>179</v>
      </c>
      <c r="F194" s="12" t="s">
        <v>123</v>
      </c>
      <c r="G194" s="12" t="s">
        <v>55</v>
      </c>
      <c r="H194" s="12" t="s">
        <v>22</v>
      </c>
      <c r="I194" s="12" t="s">
        <v>23</v>
      </c>
      <c r="J194" s="12" t="s">
        <v>185</v>
      </c>
      <c r="K194" s="12" t="s">
        <v>11</v>
      </c>
      <c r="L194" s="12" t="s">
        <v>175</v>
      </c>
    </row>
    <row r="195" spans="1:12" ht="24" customHeight="1" x14ac:dyDescent="0.15">
      <c r="A195" s="26">
        <v>45356</v>
      </c>
      <c r="B195" s="11" t="s">
        <v>192</v>
      </c>
      <c r="C195" s="27">
        <v>-3200</v>
      </c>
      <c r="D195" s="28" t="s">
        <v>172</v>
      </c>
      <c r="E195" s="11" t="s">
        <v>193</v>
      </c>
      <c r="F195" s="11" t="s">
        <v>79</v>
      </c>
      <c r="G195" s="11" t="s">
        <v>61</v>
      </c>
      <c r="H195" s="11" t="s">
        <v>22</v>
      </c>
      <c r="I195" s="11" t="s">
        <v>23</v>
      </c>
      <c r="J195" s="11" t="s">
        <v>174</v>
      </c>
      <c r="K195" s="11" t="s">
        <v>11</v>
      </c>
      <c r="L195" s="11" t="s">
        <v>175</v>
      </c>
    </row>
    <row r="196" spans="1:12" ht="24" customHeight="1" x14ac:dyDescent="0.15">
      <c r="A196" s="24">
        <v>45357</v>
      </c>
      <c r="B196" s="12" t="s">
        <v>321</v>
      </c>
      <c r="C196" s="2">
        <v>-3.5</v>
      </c>
      <c r="D196" s="25" t="s">
        <v>172</v>
      </c>
      <c r="E196" s="12" t="s">
        <v>189</v>
      </c>
      <c r="F196" s="12" t="s">
        <v>127</v>
      </c>
      <c r="G196" s="12" t="s">
        <v>61</v>
      </c>
      <c r="H196" s="12" t="s">
        <v>22</v>
      </c>
      <c r="I196" s="12" t="s">
        <v>23</v>
      </c>
      <c r="J196" s="12" t="s">
        <v>174</v>
      </c>
      <c r="K196" s="12" t="s">
        <v>11</v>
      </c>
      <c r="L196" s="12" t="s">
        <v>175</v>
      </c>
    </row>
    <row r="197" spans="1:12" ht="24" customHeight="1" x14ac:dyDescent="0.15">
      <c r="A197" s="26">
        <v>45367</v>
      </c>
      <c r="B197" s="11" t="s">
        <v>192</v>
      </c>
      <c r="C197" s="27">
        <v>-1630</v>
      </c>
      <c r="D197" s="28" t="s">
        <v>172</v>
      </c>
      <c r="E197" s="11" t="s">
        <v>193</v>
      </c>
      <c r="F197" s="11" t="s">
        <v>79</v>
      </c>
      <c r="G197" s="11" t="s">
        <v>61</v>
      </c>
      <c r="H197" s="11" t="s">
        <v>22</v>
      </c>
      <c r="I197" s="11" t="s">
        <v>23</v>
      </c>
      <c r="J197" s="11" t="s">
        <v>174</v>
      </c>
      <c r="K197" s="11" t="s">
        <v>11</v>
      </c>
      <c r="L197" s="11" t="s">
        <v>175</v>
      </c>
    </row>
    <row r="198" spans="1:12" ht="24" customHeight="1" x14ac:dyDescent="0.15">
      <c r="A198" s="24">
        <v>45369</v>
      </c>
      <c r="B198" s="12" t="s">
        <v>229</v>
      </c>
      <c r="C198" s="2">
        <v>200</v>
      </c>
      <c r="D198" s="25" t="s">
        <v>172</v>
      </c>
      <c r="E198" s="12" t="s">
        <v>179</v>
      </c>
      <c r="F198" s="12" t="s">
        <v>138</v>
      </c>
      <c r="G198" s="12" t="s">
        <v>46</v>
      </c>
      <c r="H198" s="12" t="s">
        <v>22</v>
      </c>
      <c r="I198" s="12" t="s">
        <v>23</v>
      </c>
      <c r="J198" s="12" t="s">
        <v>185</v>
      </c>
      <c r="K198" s="12" t="s">
        <v>11</v>
      </c>
      <c r="L198" s="12" t="s">
        <v>175</v>
      </c>
    </row>
    <row r="199" spans="1:12" ht="24" customHeight="1" x14ac:dyDescent="0.15">
      <c r="A199" s="26">
        <v>45371</v>
      </c>
      <c r="B199" s="11" t="s">
        <v>322</v>
      </c>
      <c r="C199" s="27">
        <v>-91.17</v>
      </c>
      <c r="D199" s="28" t="s">
        <v>172</v>
      </c>
      <c r="E199" s="11" t="s">
        <v>208</v>
      </c>
      <c r="F199" s="11" t="s">
        <v>97</v>
      </c>
      <c r="G199" s="11" t="s">
        <v>47</v>
      </c>
      <c r="H199" s="11" t="s">
        <v>22</v>
      </c>
      <c r="I199" s="11" t="s">
        <v>23</v>
      </c>
      <c r="J199" s="11" t="s">
        <v>174</v>
      </c>
      <c r="K199" s="11" t="s">
        <v>11</v>
      </c>
      <c r="L199" s="11" t="s">
        <v>175</v>
      </c>
    </row>
    <row r="200" spans="1:12" ht="24" customHeight="1" x14ac:dyDescent="0.15">
      <c r="A200" s="24">
        <v>45372</v>
      </c>
      <c r="B200" s="12" t="s">
        <v>269</v>
      </c>
      <c r="C200" s="2">
        <v>-70</v>
      </c>
      <c r="D200" s="25" t="s">
        <v>172</v>
      </c>
      <c r="E200" s="12" t="s">
        <v>179</v>
      </c>
      <c r="F200" s="12" t="s">
        <v>106</v>
      </c>
      <c r="G200" s="12" t="s">
        <v>61</v>
      </c>
      <c r="H200" s="12" t="s">
        <v>15</v>
      </c>
      <c r="I200" s="12" t="s">
        <v>16</v>
      </c>
      <c r="J200" s="12" t="s">
        <v>174</v>
      </c>
      <c r="K200" s="12" t="s">
        <v>11</v>
      </c>
      <c r="L200" s="12" t="s">
        <v>270</v>
      </c>
    </row>
    <row r="201" spans="1:12" ht="24" customHeight="1" x14ac:dyDescent="0.15">
      <c r="A201" s="26">
        <v>45372</v>
      </c>
      <c r="B201" s="11" t="s">
        <v>268</v>
      </c>
      <c r="C201" s="27">
        <v>186</v>
      </c>
      <c r="D201" s="28" t="s">
        <v>172</v>
      </c>
      <c r="E201" s="11" t="s">
        <v>179</v>
      </c>
      <c r="F201" s="11" t="s">
        <v>101</v>
      </c>
      <c r="G201" s="11" t="s">
        <v>61</v>
      </c>
      <c r="H201" s="11" t="s">
        <v>15</v>
      </c>
      <c r="I201" s="11" t="s">
        <v>16</v>
      </c>
      <c r="J201" s="11" t="s">
        <v>185</v>
      </c>
      <c r="K201" s="11" t="s">
        <v>11</v>
      </c>
      <c r="L201" s="11" t="s">
        <v>175</v>
      </c>
    </row>
    <row r="202" spans="1:12" ht="24" customHeight="1" x14ac:dyDescent="0.15">
      <c r="A202" s="24">
        <v>45374</v>
      </c>
      <c r="B202" s="12" t="s">
        <v>318</v>
      </c>
      <c r="C202" s="2">
        <v>10.35</v>
      </c>
      <c r="D202" s="25" t="s">
        <v>172</v>
      </c>
      <c r="E202" s="12" t="s">
        <v>179</v>
      </c>
      <c r="F202" s="12" t="s">
        <v>40</v>
      </c>
      <c r="G202" s="12" t="s">
        <v>40</v>
      </c>
      <c r="H202" s="12" t="s">
        <v>22</v>
      </c>
      <c r="I202" s="12" t="s">
        <v>23</v>
      </c>
      <c r="J202" s="12" t="s">
        <v>185</v>
      </c>
      <c r="K202" s="12" t="s">
        <v>11</v>
      </c>
      <c r="L202" s="12" t="s">
        <v>175</v>
      </c>
    </row>
    <row r="203" spans="1:12" ht="24" customHeight="1" x14ac:dyDescent="0.15">
      <c r="A203" s="26">
        <v>45374</v>
      </c>
      <c r="B203" s="11" t="s">
        <v>323</v>
      </c>
      <c r="C203" s="27">
        <v>-34.03</v>
      </c>
      <c r="D203" s="28" t="s">
        <v>172</v>
      </c>
      <c r="E203" s="11" t="s">
        <v>324</v>
      </c>
      <c r="F203" s="11" t="s">
        <v>71</v>
      </c>
      <c r="G203" s="11" t="s">
        <v>42</v>
      </c>
      <c r="H203" s="11" t="s">
        <v>12</v>
      </c>
      <c r="I203" s="11" t="s">
        <v>13</v>
      </c>
      <c r="J203" s="11" t="s">
        <v>174</v>
      </c>
      <c r="K203" s="11" t="s">
        <v>11</v>
      </c>
      <c r="L203" s="11" t="s">
        <v>286</v>
      </c>
    </row>
    <row r="204" spans="1:12" ht="24" customHeight="1" x14ac:dyDescent="0.15">
      <c r="A204" s="24">
        <v>45375</v>
      </c>
      <c r="B204" s="12" t="s">
        <v>325</v>
      </c>
      <c r="C204" s="2">
        <v>-69.75</v>
      </c>
      <c r="D204" s="25" t="s">
        <v>172</v>
      </c>
      <c r="E204" s="12" t="s">
        <v>290</v>
      </c>
      <c r="F204" s="12" t="s">
        <v>71</v>
      </c>
      <c r="G204" s="12" t="s">
        <v>42</v>
      </c>
      <c r="H204" s="12" t="s">
        <v>12</v>
      </c>
      <c r="I204" s="12" t="s">
        <v>13</v>
      </c>
      <c r="J204" s="12" t="s">
        <v>174</v>
      </c>
      <c r="K204" s="12" t="s">
        <v>11</v>
      </c>
      <c r="L204" s="12" t="s">
        <v>286</v>
      </c>
    </row>
    <row r="205" spans="1:12" ht="24" customHeight="1" x14ac:dyDescent="0.15">
      <c r="A205" s="26">
        <v>45379</v>
      </c>
      <c r="B205" s="11" t="s">
        <v>215</v>
      </c>
      <c r="C205" s="27">
        <v>-29</v>
      </c>
      <c r="D205" s="28" t="s">
        <v>172</v>
      </c>
      <c r="E205" s="11" t="s">
        <v>216</v>
      </c>
      <c r="F205" s="11" t="s">
        <v>72</v>
      </c>
      <c r="G205" s="11" t="s">
        <v>58</v>
      </c>
      <c r="H205" s="11" t="s">
        <v>22</v>
      </c>
      <c r="I205" s="11" t="s">
        <v>23</v>
      </c>
      <c r="J205" s="11" t="s">
        <v>174</v>
      </c>
      <c r="K205" s="11" t="s">
        <v>11</v>
      </c>
      <c r="L205" s="11" t="s">
        <v>175</v>
      </c>
    </row>
    <row r="206" spans="1:12" ht="24" customHeight="1" x14ac:dyDescent="0.15">
      <c r="A206" s="24">
        <v>45383</v>
      </c>
      <c r="B206" s="12" t="s">
        <v>326</v>
      </c>
      <c r="C206" s="2">
        <v>-65</v>
      </c>
      <c r="D206" s="25" t="s">
        <v>172</v>
      </c>
      <c r="E206" s="12" t="s">
        <v>253</v>
      </c>
      <c r="F206" s="12" t="s">
        <v>136</v>
      </c>
      <c r="G206" s="12" t="s">
        <v>58</v>
      </c>
      <c r="H206" s="12" t="s">
        <v>22</v>
      </c>
      <c r="I206" s="12" t="s">
        <v>23</v>
      </c>
      <c r="J206" s="12" t="s">
        <v>174</v>
      </c>
      <c r="K206" s="12" t="s">
        <v>11</v>
      </c>
      <c r="L206" s="12" t="s">
        <v>175</v>
      </c>
    </row>
    <row r="207" spans="1:12" ht="24" customHeight="1" x14ac:dyDescent="0.15">
      <c r="A207" s="26">
        <v>45385</v>
      </c>
      <c r="B207" s="11" t="s">
        <v>184</v>
      </c>
      <c r="C207" s="27">
        <v>5347.33</v>
      </c>
      <c r="D207" s="28" t="s">
        <v>172</v>
      </c>
      <c r="E207" s="11" t="s">
        <v>179</v>
      </c>
      <c r="F207" s="11" t="s">
        <v>123</v>
      </c>
      <c r="G207" s="11" t="s">
        <v>55</v>
      </c>
      <c r="H207" s="11" t="s">
        <v>22</v>
      </c>
      <c r="I207" s="11" t="s">
        <v>23</v>
      </c>
      <c r="J207" s="11" t="s">
        <v>185</v>
      </c>
      <c r="K207" s="11" t="s">
        <v>11</v>
      </c>
      <c r="L207" s="11" t="s">
        <v>175</v>
      </c>
    </row>
    <row r="208" spans="1:12" ht="24" customHeight="1" x14ac:dyDescent="0.15">
      <c r="A208" s="24">
        <v>45386</v>
      </c>
      <c r="B208" s="12" t="s">
        <v>327</v>
      </c>
      <c r="C208" s="2">
        <v>-2900</v>
      </c>
      <c r="D208" s="25" t="s">
        <v>172</v>
      </c>
      <c r="E208" s="12" t="s">
        <v>193</v>
      </c>
      <c r="F208" s="12" t="s">
        <v>79</v>
      </c>
      <c r="G208" s="12" t="s">
        <v>61</v>
      </c>
      <c r="H208" s="12" t="s">
        <v>22</v>
      </c>
      <c r="I208" s="12" t="s">
        <v>23</v>
      </c>
      <c r="J208" s="12" t="s">
        <v>174</v>
      </c>
      <c r="K208" s="12" t="s">
        <v>11</v>
      </c>
      <c r="L208" s="12" t="s">
        <v>175</v>
      </c>
    </row>
    <row r="209" spans="1:12" ht="24" customHeight="1" x14ac:dyDescent="0.15">
      <c r="A209" s="26">
        <v>45387</v>
      </c>
      <c r="B209" s="11" t="s">
        <v>275</v>
      </c>
      <c r="C209" s="27">
        <v>-142.13</v>
      </c>
      <c r="D209" s="28" t="s">
        <v>172</v>
      </c>
      <c r="E209" s="11" t="s">
        <v>276</v>
      </c>
      <c r="F209" s="11" t="s">
        <v>142</v>
      </c>
      <c r="G209" s="11" t="s">
        <v>54</v>
      </c>
      <c r="H209" s="11" t="s">
        <v>22</v>
      </c>
      <c r="I209" s="11" t="s">
        <v>23</v>
      </c>
      <c r="J209" s="11" t="s">
        <v>174</v>
      </c>
      <c r="K209" s="11" t="s">
        <v>11</v>
      </c>
      <c r="L209" s="11" t="s">
        <v>175</v>
      </c>
    </row>
    <row r="210" spans="1:12" ht="24" customHeight="1" x14ac:dyDescent="0.15">
      <c r="A210" s="24">
        <v>45388</v>
      </c>
      <c r="B210" s="12" t="s">
        <v>328</v>
      </c>
      <c r="C210" s="2">
        <v>-48.24</v>
      </c>
      <c r="D210" s="25" t="s">
        <v>172</v>
      </c>
      <c r="E210" s="12" t="s">
        <v>329</v>
      </c>
      <c r="F210" s="12" t="s">
        <v>71</v>
      </c>
      <c r="G210" s="12" t="s">
        <v>42</v>
      </c>
      <c r="H210" s="12" t="s">
        <v>12</v>
      </c>
      <c r="I210" s="12" t="s">
        <v>13</v>
      </c>
      <c r="J210" s="12" t="s">
        <v>174</v>
      </c>
      <c r="K210" s="12" t="s">
        <v>11</v>
      </c>
      <c r="L210" s="12" t="s">
        <v>286</v>
      </c>
    </row>
    <row r="211" spans="1:12" ht="24" customHeight="1" x14ac:dyDescent="0.15">
      <c r="A211" s="26">
        <v>45388</v>
      </c>
      <c r="B211" s="11" t="s">
        <v>330</v>
      </c>
      <c r="C211" s="27">
        <v>-3.5</v>
      </c>
      <c r="D211" s="28" t="s">
        <v>172</v>
      </c>
      <c r="E211" s="11" t="s">
        <v>189</v>
      </c>
      <c r="F211" s="11" t="s">
        <v>127</v>
      </c>
      <c r="G211" s="11" t="s">
        <v>61</v>
      </c>
      <c r="H211" s="11" t="s">
        <v>22</v>
      </c>
      <c r="I211" s="11" t="s">
        <v>23</v>
      </c>
      <c r="J211" s="11" t="s">
        <v>174</v>
      </c>
      <c r="K211" s="11" t="s">
        <v>11</v>
      </c>
      <c r="L211" s="11" t="s">
        <v>175</v>
      </c>
    </row>
    <row r="212" spans="1:12" ht="24" customHeight="1" x14ac:dyDescent="0.15">
      <c r="A212" s="24">
        <v>45398</v>
      </c>
      <c r="B212" s="12" t="s">
        <v>331</v>
      </c>
      <c r="C212" s="2">
        <v>-45</v>
      </c>
      <c r="D212" s="25" t="s">
        <v>172</v>
      </c>
      <c r="E212" s="12" t="s">
        <v>332</v>
      </c>
      <c r="F212" s="12" t="s">
        <v>93</v>
      </c>
      <c r="G212" s="12" t="s">
        <v>41</v>
      </c>
      <c r="H212" s="12" t="s">
        <v>22</v>
      </c>
      <c r="I212" s="12" t="s">
        <v>23</v>
      </c>
      <c r="J212" s="12" t="s">
        <v>174</v>
      </c>
      <c r="K212" s="12" t="s">
        <v>11</v>
      </c>
      <c r="L212" s="12" t="s">
        <v>175</v>
      </c>
    </row>
    <row r="213" spans="1:12" ht="24" customHeight="1" x14ac:dyDescent="0.15">
      <c r="A213" s="26">
        <v>45400</v>
      </c>
      <c r="B213" s="11" t="s">
        <v>229</v>
      </c>
      <c r="C213" s="27">
        <v>33.32</v>
      </c>
      <c r="D213" s="28" t="s">
        <v>172</v>
      </c>
      <c r="E213" s="11" t="s">
        <v>179</v>
      </c>
      <c r="F213" s="11" t="s">
        <v>138</v>
      </c>
      <c r="G213" s="11" t="s">
        <v>46</v>
      </c>
      <c r="H213" s="11" t="s">
        <v>22</v>
      </c>
      <c r="I213" s="11" t="s">
        <v>23</v>
      </c>
      <c r="J213" s="11" t="s">
        <v>185</v>
      </c>
      <c r="K213" s="11" t="s">
        <v>11</v>
      </c>
      <c r="L213" s="11" t="s">
        <v>175</v>
      </c>
    </row>
    <row r="214" spans="1:12" ht="24" customHeight="1" x14ac:dyDescent="0.15">
      <c r="A214" s="24">
        <v>45402</v>
      </c>
      <c r="B214" s="12" t="s">
        <v>268</v>
      </c>
      <c r="C214" s="2">
        <v>186</v>
      </c>
      <c r="D214" s="25" t="s">
        <v>172</v>
      </c>
      <c r="E214" s="12" t="s">
        <v>179</v>
      </c>
      <c r="F214" s="12" t="s">
        <v>101</v>
      </c>
      <c r="G214" s="12" t="s">
        <v>61</v>
      </c>
      <c r="H214" s="12" t="s">
        <v>15</v>
      </c>
      <c r="I214" s="12" t="s">
        <v>16</v>
      </c>
      <c r="J214" s="12" t="s">
        <v>185</v>
      </c>
      <c r="K214" s="12" t="s">
        <v>11</v>
      </c>
      <c r="L214" s="12" t="s">
        <v>175</v>
      </c>
    </row>
    <row r="215" spans="1:12" ht="24" customHeight="1" x14ac:dyDescent="0.15">
      <c r="A215" s="26">
        <v>45402</v>
      </c>
      <c r="B215" s="11" t="s">
        <v>269</v>
      </c>
      <c r="C215" s="27">
        <v>-78</v>
      </c>
      <c r="D215" s="28" t="s">
        <v>172</v>
      </c>
      <c r="E215" s="11" t="s">
        <v>179</v>
      </c>
      <c r="F215" s="11" t="s">
        <v>106</v>
      </c>
      <c r="G215" s="11" t="s">
        <v>61</v>
      </c>
      <c r="H215" s="11" t="s">
        <v>15</v>
      </c>
      <c r="I215" s="11" t="s">
        <v>16</v>
      </c>
      <c r="J215" s="11" t="s">
        <v>174</v>
      </c>
      <c r="K215" s="11" t="s">
        <v>11</v>
      </c>
      <c r="L215" s="11" t="s">
        <v>270</v>
      </c>
    </row>
    <row r="216" spans="1:12" ht="24" customHeight="1" x14ac:dyDescent="0.15">
      <c r="A216" s="24">
        <v>45403</v>
      </c>
      <c r="B216" s="12" t="s">
        <v>192</v>
      </c>
      <c r="C216" s="2">
        <v>-1400</v>
      </c>
      <c r="D216" s="25" t="s">
        <v>172</v>
      </c>
      <c r="E216" s="12" t="s">
        <v>193</v>
      </c>
      <c r="F216" s="12" t="s">
        <v>79</v>
      </c>
      <c r="G216" s="12" t="s">
        <v>61</v>
      </c>
      <c r="H216" s="12" t="s">
        <v>22</v>
      </c>
      <c r="I216" s="12" t="s">
        <v>23</v>
      </c>
      <c r="J216" s="12" t="s">
        <v>174</v>
      </c>
      <c r="K216" s="12" t="s">
        <v>11</v>
      </c>
      <c r="L216" s="12" t="s">
        <v>175</v>
      </c>
    </row>
    <row r="217" spans="1:12" ht="24" customHeight="1" x14ac:dyDescent="0.15">
      <c r="A217" s="26">
        <v>45405</v>
      </c>
      <c r="B217" s="11" t="s">
        <v>318</v>
      </c>
      <c r="C217" s="27">
        <v>10.99</v>
      </c>
      <c r="D217" s="28" t="s">
        <v>172</v>
      </c>
      <c r="E217" s="11" t="s">
        <v>179</v>
      </c>
      <c r="F217" s="11" t="s">
        <v>40</v>
      </c>
      <c r="G217" s="11" t="s">
        <v>40</v>
      </c>
      <c r="H217" s="11" t="s">
        <v>22</v>
      </c>
      <c r="I217" s="11" t="s">
        <v>23</v>
      </c>
      <c r="J217" s="11" t="s">
        <v>185</v>
      </c>
      <c r="K217" s="11" t="s">
        <v>11</v>
      </c>
      <c r="L217" s="11" t="s">
        <v>175</v>
      </c>
    </row>
    <row r="218" spans="1:12" ht="24" customHeight="1" x14ac:dyDescent="0.15">
      <c r="A218" s="24">
        <v>45405</v>
      </c>
      <c r="B218" s="12" t="s">
        <v>333</v>
      </c>
      <c r="C218" s="2">
        <v>83.75</v>
      </c>
      <c r="D218" s="25" t="s">
        <v>172</v>
      </c>
      <c r="E218" s="12" t="s">
        <v>179</v>
      </c>
      <c r="F218" s="12" t="s">
        <v>91</v>
      </c>
      <c r="G218" s="12" t="s">
        <v>37</v>
      </c>
      <c r="H218" s="12" t="s">
        <v>22</v>
      </c>
      <c r="I218" s="12" t="s">
        <v>23</v>
      </c>
      <c r="J218" s="12" t="s">
        <v>185</v>
      </c>
      <c r="K218" s="12" t="s">
        <v>11</v>
      </c>
      <c r="L218" s="12" t="s">
        <v>175</v>
      </c>
    </row>
    <row r="219" spans="1:12" ht="24" customHeight="1" x14ac:dyDescent="0.15">
      <c r="A219" s="26">
        <v>45405</v>
      </c>
      <c r="B219" s="11" t="s">
        <v>334</v>
      </c>
      <c r="C219" s="27">
        <v>-91.17</v>
      </c>
      <c r="D219" s="28" t="s">
        <v>172</v>
      </c>
      <c r="E219" s="11" t="s">
        <v>208</v>
      </c>
      <c r="F219" s="11" t="s">
        <v>97</v>
      </c>
      <c r="G219" s="11" t="s">
        <v>47</v>
      </c>
      <c r="H219" s="11" t="s">
        <v>22</v>
      </c>
      <c r="I219" s="11" t="s">
        <v>23</v>
      </c>
      <c r="J219" s="11" t="s">
        <v>174</v>
      </c>
      <c r="K219" s="11" t="s">
        <v>11</v>
      </c>
      <c r="L219" s="11" t="s">
        <v>175</v>
      </c>
    </row>
    <row r="220" spans="1:12" ht="24" customHeight="1" x14ac:dyDescent="0.15">
      <c r="A220" s="24">
        <v>45410</v>
      </c>
      <c r="B220" s="12" t="s">
        <v>335</v>
      </c>
      <c r="C220" s="2">
        <v>-9.5</v>
      </c>
      <c r="D220" s="25" t="s">
        <v>172</v>
      </c>
      <c r="E220" s="12" t="s">
        <v>285</v>
      </c>
      <c r="F220" s="12" t="s">
        <v>71</v>
      </c>
      <c r="G220" s="12" t="s">
        <v>42</v>
      </c>
      <c r="H220" s="12" t="s">
        <v>12</v>
      </c>
      <c r="I220" s="12" t="s">
        <v>13</v>
      </c>
      <c r="J220" s="12" t="s">
        <v>174</v>
      </c>
      <c r="K220" s="12" t="s">
        <v>11</v>
      </c>
      <c r="L220" s="12" t="s">
        <v>286</v>
      </c>
    </row>
    <row r="221" spans="1:12" ht="24" customHeight="1" x14ac:dyDescent="0.15">
      <c r="A221" s="26">
        <v>45411</v>
      </c>
      <c r="B221" s="11" t="s">
        <v>336</v>
      </c>
      <c r="C221" s="27">
        <v>-12</v>
      </c>
      <c r="D221" s="28" t="s">
        <v>172</v>
      </c>
      <c r="E221" s="11" t="s">
        <v>179</v>
      </c>
      <c r="F221" s="11" t="s">
        <v>129</v>
      </c>
      <c r="G221" s="11" t="s">
        <v>61</v>
      </c>
      <c r="H221" s="11" t="s">
        <v>19</v>
      </c>
      <c r="I221" s="11" t="s">
        <v>20</v>
      </c>
      <c r="J221" s="11" t="s">
        <v>174</v>
      </c>
      <c r="K221" s="11" t="s">
        <v>11</v>
      </c>
      <c r="L221" s="11" t="s">
        <v>175</v>
      </c>
    </row>
    <row r="222" spans="1:12" ht="24" customHeight="1" x14ac:dyDescent="0.15">
      <c r="A222" s="24">
        <v>45412</v>
      </c>
      <c r="B222" s="12" t="s">
        <v>192</v>
      </c>
      <c r="C222" s="2">
        <v>-500</v>
      </c>
      <c r="D222" s="25" t="s">
        <v>172</v>
      </c>
      <c r="E222" s="12" t="s">
        <v>193</v>
      </c>
      <c r="F222" s="12" t="s">
        <v>79</v>
      </c>
      <c r="G222" s="12" t="s">
        <v>61</v>
      </c>
      <c r="H222" s="12" t="s">
        <v>22</v>
      </c>
      <c r="I222" s="12" t="s">
        <v>23</v>
      </c>
      <c r="J222" s="12" t="s">
        <v>174</v>
      </c>
      <c r="K222" s="12" t="s">
        <v>11</v>
      </c>
      <c r="L222" s="12" t="s">
        <v>175</v>
      </c>
    </row>
    <row r="223" spans="1:12" ht="24" customHeight="1" x14ac:dyDescent="0.15">
      <c r="A223" s="26">
        <v>45413</v>
      </c>
      <c r="B223" s="11" t="s">
        <v>337</v>
      </c>
      <c r="C223" s="27">
        <v>-20.45</v>
      </c>
      <c r="D223" s="28" t="s">
        <v>172</v>
      </c>
      <c r="E223" s="11" t="s">
        <v>285</v>
      </c>
      <c r="F223" s="11" t="s">
        <v>71</v>
      </c>
      <c r="G223" s="11" t="s">
        <v>42</v>
      </c>
      <c r="H223" s="11" t="s">
        <v>12</v>
      </c>
      <c r="I223" s="11" t="s">
        <v>13</v>
      </c>
      <c r="J223" s="11" t="s">
        <v>174</v>
      </c>
      <c r="K223" s="11" t="s">
        <v>11</v>
      </c>
      <c r="L223" s="11" t="s">
        <v>286</v>
      </c>
    </row>
    <row r="224" spans="1:12" ht="24" customHeight="1" x14ac:dyDescent="0.15">
      <c r="A224" s="24">
        <v>45414</v>
      </c>
      <c r="B224" s="12" t="s">
        <v>215</v>
      </c>
      <c r="C224" s="2">
        <v>-29</v>
      </c>
      <c r="D224" s="25" t="s">
        <v>172</v>
      </c>
      <c r="E224" s="12" t="s">
        <v>216</v>
      </c>
      <c r="F224" s="12" t="s">
        <v>72</v>
      </c>
      <c r="G224" s="12" t="s">
        <v>58</v>
      </c>
      <c r="H224" s="12" t="s">
        <v>22</v>
      </c>
      <c r="I224" s="12" t="s">
        <v>23</v>
      </c>
      <c r="J224" s="12" t="s">
        <v>174</v>
      </c>
      <c r="K224" s="12" t="s">
        <v>11</v>
      </c>
      <c r="L224" s="12" t="s">
        <v>175</v>
      </c>
    </row>
    <row r="225" spans="1:12" ht="24" customHeight="1" x14ac:dyDescent="0.15">
      <c r="A225" s="26">
        <v>45415</v>
      </c>
      <c r="B225" s="11" t="s">
        <v>338</v>
      </c>
      <c r="C225" s="27">
        <v>163.22</v>
      </c>
      <c r="D225" s="28" t="s">
        <v>172</v>
      </c>
      <c r="E225" s="11" t="s">
        <v>179</v>
      </c>
      <c r="F225" s="11" t="s">
        <v>98</v>
      </c>
      <c r="G225" s="11" t="s">
        <v>34</v>
      </c>
      <c r="H225" s="11" t="s">
        <v>22</v>
      </c>
      <c r="I225" s="11" t="s">
        <v>23</v>
      </c>
      <c r="J225" s="11" t="s">
        <v>185</v>
      </c>
      <c r="K225" s="11" t="s">
        <v>11</v>
      </c>
      <c r="L225" s="11" t="s">
        <v>175</v>
      </c>
    </row>
    <row r="226" spans="1:12" ht="24" customHeight="1" x14ac:dyDescent="0.15">
      <c r="A226" s="24">
        <v>45415</v>
      </c>
      <c r="B226" s="12" t="s">
        <v>339</v>
      </c>
      <c r="C226" s="2">
        <v>215</v>
      </c>
      <c r="D226" s="25" t="s">
        <v>172</v>
      </c>
      <c r="E226" s="12" t="s">
        <v>179</v>
      </c>
      <c r="F226" s="12" t="s">
        <v>100</v>
      </c>
      <c r="G226" s="12" t="s">
        <v>61</v>
      </c>
      <c r="H226" s="12" t="s">
        <v>19</v>
      </c>
      <c r="I226" s="12" t="s">
        <v>20</v>
      </c>
      <c r="J226" s="12" t="s">
        <v>185</v>
      </c>
      <c r="K226" s="12" t="s">
        <v>11</v>
      </c>
      <c r="L226" s="12" t="s">
        <v>175</v>
      </c>
    </row>
    <row r="227" spans="1:12" ht="24" customHeight="1" x14ac:dyDescent="0.15">
      <c r="A227" s="26">
        <v>45416</v>
      </c>
      <c r="B227" s="11" t="s">
        <v>184</v>
      </c>
      <c r="C227" s="27">
        <v>5347.33</v>
      </c>
      <c r="D227" s="28" t="s">
        <v>172</v>
      </c>
      <c r="E227" s="11" t="s">
        <v>179</v>
      </c>
      <c r="F227" s="11" t="s">
        <v>123</v>
      </c>
      <c r="G227" s="11" t="s">
        <v>55</v>
      </c>
      <c r="H227" s="11" t="s">
        <v>22</v>
      </c>
      <c r="I227" s="11" t="s">
        <v>23</v>
      </c>
      <c r="J227" s="11" t="s">
        <v>185</v>
      </c>
      <c r="K227" s="11" t="s">
        <v>11</v>
      </c>
      <c r="L227" s="11" t="s">
        <v>175</v>
      </c>
    </row>
    <row r="228" spans="1:12" ht="24" customHeight="1" x14ac:dyDescent="0.15">
      <c r="A228" s="24">
        <v>45417</v>
      </c>
      <c r="B228" s="12" t="s">
        <v>340</v>
      </c>
      <c r="C228" s="2">
        <v>-55.83</v>
      </c>
      <c r="D228" s="25" t="s">
        <v>172</v>
      </c>
      <c r="E228" s="12" t="s">
        <v>329</v>
      </c>
      <c r="F228" s="12" t="s">
        <v>71</v>
      </c>
      <c r="G228" s="12" t="s">
        <v>42</v>
      </c>
      <c r="H228" s="12" t="s">
        <v>12</v>
      </c>
      <c r="I228" s="12" t="s">
        <v>13</v>
      </c>
      <c r="J228" s="12" t="s">
        <v>174</v>
      </c>
      <c r="K228" s="12" t="s">
        <v>11</v>
      </c>
      <c r="L228" s="12" t="s">
        <v>286</v>
      </c>
    </row>
    <row r="229" spans="1:12" ht="24" customHeight="1" x14ac:dyDescent="0.15">
      <c r="A229" s="26">
        <v>45418</v>
      </c>
      <c r="B229" s="11" t="s">
        <v>341</v>
      </c>
      <c r="C229" s="27">
        <v>-65</v>
      </c>
      <c r="D229" s="28" t="s">
        <v>172</v>
      </c>
      <c r="E229" s="11" t="s">
        <v>253</v>
      </c>
      <c r="F229" s="11" t="s">
        <v>136</v>
      </c>
      <c r="G229" s="11" t="s">
        <v>58</v>
      </c>
      <c r="H229" s="11" t="s">
        <v>22</v>
      </c>
      <c r="I229" s="11" t="s">
        <v>23</v>
      </c>
      <c r="J229" s="11" t="s">
        <v>174</v>
      </c>
      <c r="K229" s="11" t="s">
        <v>11</v>
      </c>
      <c r="L229" s="11" t="s">
        <v>175</v>
      </c>
    </row>
    <row r="230" spans="1:12" ht="24" customHeight="1" x14ac:dyDescent="0.15">
      <c r="A230" s="24">
        <v>45419</v>
      </c>
      <c r="B230" s="12" t="s">
        <v>342</v>
      </c>
      <c r="C230" s="2">
        <v>-3.5</v>
      </c>
      <c r="D230" s="25" t="s">
        <v>172</v>
      </c>
      <c r="E230" s="12" t="s">
        <v>189</v>
      </c>
      <c r="F230" s="12" t="s">
        <v>127</v>
      </c>
      <c r="G230" s="12" t="s">
        <v>61</v>
      </c>
      <c r="H230" s="12" t="s">
        <v>22</v>
      </c>
      <c r="I230" s="12" t="s">
        <v>23</v>
      </c>
      <c r="J230" s="12" t="s">
        <v>174</v>
      </c>
      <c r="K230" s="12" t="s">
        <v>11</v>
      </c>
      <c r="L230" s="12" t="s">
        <v>175</v>
      </c>
    </row>
    <row r="231" spans="1:12" ht="24" customHeight="1" x14ac:dyDescent="0.15">
      <c r="A231" s="26">
        <v>45425</v>
      </c>
      <c r="B231" s="11" t="s">
        <v>327</v>
      </c>
      <c r="C231" s="27">
        <v>-530</v>
      </c>
      <c r="D231" s="28" t="s">
        <v>172</v>
      </c>
      <c r="E231" s="11" t="s">
        <v>193</v>
      </c>
      <c r="F231" s="11" t="s">
        <v>79</v>
      </c>
      <c r="G231" s="11" t="s">
        <v>61</v>
      </c>
      <c r="H231" s="11" t="s">
        <v>22</v>
      </c>
      <c r="I231" s="11" t="s">
        <v>23</v>
      </c>
      <c r="J231" s="11" t="s">
        <v>174</v>
      </c>
      <c r="K231" s="11" t="s">
        <v>11</v>
      </c>
      <c r="L231" s="11" t="s">
        <v>175</v>
      </c>
    </row>
    <row r="232" spans="1:12" ht="24" customHeight="1" x14ac:dyDescent="0.15">
      <c r="A232" s="24">
        <v>45426</v>
      </c>
      <c r="B232" s="12" t="s">
        <v>343</v>
      </c>
      <c r="C232" s="2">
        <v>55.1</v>
      </c>
      <c r="D232" s="25" t="s">
        <v>172</v>
      </c>
      <c r="E232" s="12" t="s">
        <v>179</v>
      </c>
      <c r="F232" s="12" t="s">
        <v>93</v>
      </c>
      <c r="G232" s="12" t="s">
        <v>41</v>
      </c>
      <c r="H232" s="12" t="s">
        <v>22</v>
      </c>
      <c r="I232" s="12" t="s">
        <v>23</v>
      </c>
      <c r="J232" s="12" t="s">
        <v>185</v>
      </c>
      <c r="K232" s="12" t="s">
        <v>11</v>
      </c>
      <c r="L232" s="12" t="s">
        <v>175</v>
      </c>
    </row>
    <row r="233" spans="1:12" ht="24" customHeight="1" x14ac:dyDescent="0.15">
      <c r="A233" s="26">
        <v>45427</v>
      </c>
      <c r="B233" s="11" t="s">
        <v>344</v>
      </c>
      <c r="C233" s="27">
        <v>-94.26</v>
      </c>
      <c r="D233" s="28" t="s">
        <v>172</v>
      </c>
      <c r="E233" s="11" t="s">
        <v>276</v>
      </c>
      <c r="F233" s="11" t="s">
        <v>142</v>
      </c>
      <c r="G233" s="11" t="s">
        <v>54</v>
      </c>
      <c r="H233" s="11" t="s">
        <v>22</v>
      </c>
      <c r="I233" s="11" t="s">
        <v>23</v>
      </c>
      <c r="J233" s="11" t="s">
        <v>174</v>
      </c>
      <c r="K233" s="11" t="s">
        <v>11</v>
      </c>
      <c r="L233" s="11" t="s">
        <v>175</v>
      </c>
    </row>
    <row r="234" spans="1:12" ht="24" customHeight="1" x14ac:dyDescent="0.15">
      <c r="A234" s="24">
        <v>45430</v>
      </c>
      <c r="B234" s="12" t="s">
        <v>345</v>
      </c>
      <c r="C234" s="2">
        <v>70</v>
      </c>
      <c r="D234" s="25" t="s">
        <v>172</v>
      </c>
      <c r="E234" s="12" t="s">
        <v>179</v>
      </c>
      <c r="F234" s="12" t="s">
        <v>80</v>
      </c>
      <c r="G234" s="12" t="s">
        <v>44</v>
      </c>
      <c r="H234" s="12" t="s">
        <v>22</v>
      </c>
      <c r="I234" s="12" t="s">
        <v>23</v>
      </c>
      <c r="J234" s="12" t="s">
        <v>185</v>
      </c>
      <c r="K234" s="12" t="s">
        <v>11</v>
      </c>
      <c r="L234" s="12" t="s">
        <v>175</v>
      </c>
    </row>
    <row r="235" spans="1:12" ht="24" customHeight="1" x14ac:dyDescent="0.15">
      <c r="A235" s="26">
        <v>45430</v>
      </c>
      <c r="B235" s="11" t="s">
        <v>346</v>
      </c>
      <c r="C235" s="27">
        <v>-500</v>
      </c>
      <c r="D235" s="28" t="s">
        <v>172</v>
      </c>
      <c r="E235" s="11" t="s">
        <v>193</v>
      </c>
      <c r="F235" s="11" t="s">
        <v>79</v>
      </c>
      <c r="G235" s="11" t="s">
        <v>61</v>
      </c>
      <c r="H235" s="11" t="s">
        <v>22</v>
      </c>
      <c r="I235" s="11" t="s">
        <v>23</v>
      </c>
      <c r="J235" s="11" t="s">
        <v>174</v>
      </c>
      <c r="K235" s="11" t="s">
        <v>11</v>
      </c>
      <c r="L235" s="11" t="s">
        <v>175</v>
      </c>
    </row>
    <row r="236" spans="1:12" ht="24" customHeight="1" x14ac:dyDescent="0.15">
      <c r="A236" s="24">
        <v>45433</v>
      </c>
      <c r="B236" s="12" t="s">
        <v>347</v>
      </c>
      <c r="C236" s="2">
        <v>-91.17</v>
      </c>
      <c r="D236" s="25" t="s">
        <v>172</v>
      </c>
      <c r="E236" s="12" t="s">
        <v>208</v>
      </c>
      <c r="F236" s="12" t="s">
        <v>97</v>
      </c>
      <c r="G236" s="12" t="s">
        <v>47</v>
      </c>
      <c r="H236" s="12" t="s">
        <v>22</v>
      </c>
      <c r="I236" s="12" t="s">
        <v>23</v>
      </c>
      <c r="J236" s="12" t="s">
        <v>174</v>
      </c>
      <c r="K236" s="12" t="s">
        <v>11</v>
      </c>
      <c r="L236" s="12" t="s">
        <v>175</v>
      </c>
    </row>
    <row r="237" spans="1:12" ht="24" customHeight="1" x14ac:dyDescent="0.15">
      <c r="A237" s="26">
        <v>45433</v>
      </c>
      <c r="B237" s="11" t="s">
        <v>268</v>
      </c>
      <c r="C237" s="27">
        <v>186</v>
      </c>
      <c r="D237" s="28" t="s">
        <v>172</v>
      </c>
      <c r="E237" s="11" t="s">
        <v>179</v>
      </c>
      <c r="F237" s="11" t="s">
        <v>101</v>
      </c>
      <c r="G237" s="11" t="s">
        <v>61</v>
      </c>
      <c r="H237" s="11" t="s">
        <v>15</v>
      </c>
      <c r="I237" s="11" t="s">
        <v>16</v>
      </c>
      <c r="J237" s="11" t="s">
        <v>185</v>
      </c>
      <c r="K237" s="11" t="s">
        <v>11</v>
      </c>
      <c r="L237" s="11" t="s">
        <v>175</v>
      </c>
    </row>
    <row r="238" spans="1:12" ht="24" customHeight="1" x14ac:dyDescent="0.15">
      <c r="A238" s="24">
        <v>45433</v>
      </c>
      <c r="B238" s="12" t="s">
        <v>269</v>
      </c>
      <c r="C238" s="2">
        <v>-95</v>
      </c>
      <c r="D238" s="25" t="s">
        <v>172</v>
      </c>
      <c r="E238" s="12" t="s">
        <v>179</v>
      </c>
      <c r="F238" s="12" t="s">
        <v>106</v>
      </c>
      <c r="G238" s="12" t="s">
        <v>61</v>
      </c>
      <c r="H238" s="12" t="s">
        <v>15</v>
      </c>
      <c r="I238" s="12" t="s">
        <v>16</v>
      </c>
      <c r="J238" s="12" t="s">
        <v>174</v>
      </c>
      <c r="K238" s="12" t="s">
        <v>11</v>
      </c>
      <c r="L238" s="12" t="s">
        <v>270</v>
      </c>
    </row>
    <row r="239" spans="1:12" ht="24" customHeight="1" x14ac:dyDescent="0.15">
      <c r="A239" s="26">
        <v>45434</v>
      </c>
      <c r="B239" s="11" t="s">
        <v>192</v>
      </c>
      <c r="C239" s="27">
        <v>-1050</v>
      </c>
      <c r="D239" s="28" t="s">
        <v>172</v>
      </c>
      <c r="E239" s="11" t="s">
        <v>193</v>
      </c>
      <c r="F239" s="11" t="s">
        <v>79</v>
      </c>
      <c r="G239" s="11" t="s">
        <v>61</v>
      </c>
      <c r="H239" s="11" t="s">
        <v>22</v>
      </c>
      <c r="I239" s="11" t="s">
        <v>23</v>
      </c>
      <c r="J239" s="11" t="s">
        <v>174</v>
      </c>
      <c r="K239" s="11" t="s">
        <v>11</v>
      </c>
      <c r="L239" s="11" t="s">
        <v>175</v>
      </c>
    </row>
    <row r="240" spans="1:12" ht="24" customHeight="1" x14ac:dyDescent="0.15">
      <c r="A240" s="24">
        <v>45435</v>
      </c>
      <c r="B240" s="12" t="s">
        <v>318</v>
      </c>
      <c r="C240" s="2">
        <v>11.08</v>
      </c>
      <c r="D240" s="25" t="s">
        <v>172</v>
      </c>
      <c r="E240" s="12" t="s">
        <v>179</v>
      </c>
      <c r="F240" s="12" t="s">
        <v>40</v>
      </c>
      <c r="G240" s="12" t="s">
        <v>40</v>
      </c>
      <c r="H240" s="12" t="s">
        <v>22</v>
      </c>
      <c r="I240" s="12" t="s">
        <v>23</v>
      </c>
      <c r="J240" s="12" t="s">
        <v>185</v>
      </c>
      <c r="K240" s="12" t="s">
        <v>11</v>
      </c>
      <c r="L240" s="12" t="s">
        <v>175</v>
      </c>
    </row>
    <row r="241" spans="1:12" ht="24" customHeight="1" x14ac:dyDescent="0.15">
      <c r="A241" s="26">
        <v>45435</v>
      </c>
      <c r="B241" s="11" t="s">
        <v>348</v>
      </c>
      <c r="C241" s="27">
        <v>200</v>
      </c>
      <c r="D241" s="28" t="s">
        <v>172</v>
      </c>
      <c r="E241" s="11" t="s">
        <v>179</v>
      </c>
      <c r="F241" s="11" t="s">
        <v>138</v>
      </c>
      <c r="G241" s="11" t="s">
        <v>46</v>
      </c>
      <c r="H241" s="11" t="s">
        <v>22</v>
      </c>
      <c r="I241" s="11" t="s">
        <v>23</v>
      </c>
      <c r="J241" s="11" t="s">
        <v>185</v>
      </c>
      <c r="K241" s="11" t="s">
        <v>11</v>
      </c>
      <c r="L241" s="11" t="s">
        <v>175</v>
      </c>
    </row>
    <row r="242" spans="1:12" ht="24" customHeight="1" x14ac:dyDescent="0.15">
      <c r="A242" s="24">
        <v>45437</v>
      </c>
      <c r="B242" s="12" t="s">
        <v>349</v>
      </c>
      <c r="C242" s="2">
        <v>219.01</v>
      </c>
      <c r="D242" s="25" t="s">
        <v>172</v>
      </c>
      <c r="E242" s="12" t="s">
        <v>179</v>
      </c>
      <c r="F242" s="12" t="s">
        <v>98</v>
      </c>
      <c r="G242" s="12" t="s">
        <v>34</v>
      </c>
      <c r="H242" s="12" t="s">
        <v>22</v>
      </c>
      <c r="I242" s="12" t="s">
        <v>23</v>
      </c>
      <c r="J242" s="12" t="s">
        <v>185</v>
      </c>
      <c r="K242" s="12" t="s">
        <v>11</v>
      </c>
      <c r="L242" s="12" t="s">
        <v>175</v>
      </c>
    </row>
    <row r="243" spans="1:12" ht="24" customHeight="1" x14ac:dyDescent="0.15">
      <c r="A243" s="26">
        <v>45437</v>
      </c>
      <c r="B243" s="11" t="s">
        <v>350</v>
      </c>
      <c r="C243" s="27">
        <v>359.5</v>
      </c>
      <c r="D243" s="28" t="s">
        <v>172</v>
      </c>
      <c r="E243" s="11" t="s">
        <v>179</v>
      </c>
      <c r="F243" s="11" t="s">
        <v>91</v>
      </c>
      <c r="G243" s="11" t="s">
        <v>37</v>
      </c>
      <c r="H243" s="11" t="s">
        <v>22</v>
      </c>
      <c r="I243" s="11" t="s">
        <v>23</v>
      </c>
      <c r="J243" s="11" t="s">
        <v>185</v>
      </c>
      <c r="K243" s="11" t="s">
        <v>11</v>
      </c>
      <c r="L243" s="11" t="s">
        <v>175</v>
      </c>
    </row>
    <row r="244" spans="1:12" ht="24" customHeight="1" x14ac:dyDescent="0.15">
      <c r="A244" s="24">
        <v>45439</v>
      </c>
      <c r="B244" s="12" t="s">
        <v>351</v>
      </c>
      <c r="C244" s="2">
        <v>-90</v>
      </c>
      <c r="D244" s="25" t="s">
        <v>172</v>
      </c>
      <c r="E244" s="12" t="s">
        <v>179</v>
      </c>
      <c r="F244" s="12" t="s">
        <v>88</v>
      </c>
      <c r="G244" s="12" t="s">
        <v>33</v>
      </c>
      <c r="H244" s="12" t="s">
        <v>22</v>
      </c>
      <c r="I244" s="12" t="s">
        <v>23</v>
      </c>
      <c r="J244" s="12" t="s">
        <v>174</v>
      </c>
      <c r="K244" s="12" t="s">
        <v>11</v>
      </c>
      <c r="L244" s="12" t="s">
        <v>175</v>
      </c>
    </row>
    <row r="245" spans="1:12" ht="24" customHeight="1" x14ac:dyDescent="0.15">
      <c r="A245" s="26">
        <v>45439</v>
      </c>
      <c r="B245" s="11" t="s">
        <v>352</v>
      </c>
      <c r="C245" s="27">
        <v>-9.09</v>
      </c>
      <c r="D245" s="28" t="s">
        <v>172</v>
      </c>
      <c r="E245" s="11" t="s">
        <v>353</v>
      </c>
      <c r="F245" s="11" t="s">
        <v>68</v>
      </c>
      <c r="G245" s="11" t="s">
        <v>51</v>
      </c>
      <c r="H245" s="11" t="s">
        <v>22</v>
      </c>
      <c r="I245" s="11" t="s">
        <v>23</v>
      </c>
      <c r="J245" s="11" t="s">
        <v>174</v>
      </c>
      <c r="K245" s="11" t="s">
        <v>11</v>
      </c>
      <c r="L245" s="11" t="s">
        <v>175</v>
      </c>
    </row>
    <row r="246" spans="1:12" ht="24" customHeight="1" x14ac:dyDescent="0.15">
      <c r="A246" s="24">
        <v>45440</v>
      </c>
      <c r="B246" s="12" t="s">
        <v>215</v>
      </c>
      <c r="C246" s="2">
        <v>-30.19</v>
      </c>
      <c r="D246" s="25" t="s">
        <v>172</v>
      </c>
      <c r="E246" s="12" t="s">
        <v>216</v>
      </c>
      <c r="F246" s="12" t="s">
        <v>72</v>
      </c>
      <c r="G246" s="12" t="s">
        <v>58</v>
      </c>
      <c r="H246" s="12" t="s">
        <v>22</v>
      </c>
      <c r="I246" s="12" t="s">
        <v>23</v>
      </c>
      <c r="J246" s="12" t="s">
        <v>174</v>
      </c>
      <c r="K246" s="12" t="s">
        <v>11</v>
      </c>
      <c r="L246" s="12" t="s">
        <v>175</v>
      </c>
    </row>
    <row r="247" spans="1:12" ht="24" customHeight="1" x14ac:dyDescent="0.15">
      <c r="A247" s="26">
        <v>45441</v>
      </c>
      <c r="B247" s="11" t="s">
        <v>192</v>
      </c>
      <c r="C247" s="27">
        <v>-718</v>
      </c>
      <c r="D247" s="28" t="s">
        <v>172</v>
      </c>
      <c r="E247" s="11" t="s">
        <v>193</v>
      </c>
      <c r="F247" s="11" t="s">
        <v>79</v>
      </c>
      <c r="G247" s="11" t="s">
        <v>61</v>
      </c>
      <c r="H247" s="11" t="s">
        <v>22</v>
      </c>
      <c r="I247" s="11" t="s">
        <v>23</v>
      </c>
      <c r="J247" s="11" t="s">
        <v>174</v>
      </c>
      <c r="K247" s="11" t="s">
        <v>11</v>
      </c>
      <c r="L247" s="11" t="s">
        <v>175</v>
      </c>
    </row>
    <row r="248" spans="1:12" ht="24" customHeight="1" x14ac:dyDescent="0.15">
      <c r="A248" s="24">
        <v>45441</v>
      </c>
      <c r="B248" s="12" t="s">
        <v>354</v>
      </c>
      <c r="C248" s="2">
        <v>-2.2400000000000002</v>
      </c>
      <c r="D248" s="25" t="s">
        <v>172</v>
      </c>
      <c r="E248" s="12" t="s">
        <v>355</v>
      </c>
      <c r="F248" s="12" t="s">
        <v>113</v>
      </c>
      <c r="G248" s="12" t="s">
        <v>60</v>
      </c>
      <c r="H248" s="12" t="s">
        <v>22</v>
      </c>
      <c r="I248" s="12" t="s">
        <v>23</v>
      </c>
      <c r="J248" s="12" t="s">
        <v>174</v>
      </c>
      <c r="K248" s="12" t="s">
        <v>11</v>
      </c>
      <c r="L248" s="12" t="s">
        <v>175</v>
      </c>
    </row>
    <row r="249" spans="1:12" ht="24" customHeight="1" x14ac:dyDescent="0.15">
      <c r="A249" s="26">
        <v>45441</v>
      </c>
      <c r="B249" s="11" t="s">
        <v>352</v>
      </c>
      <c r="C249" s="27">
        <v>-9.09</v>
      </c>
      <c r="D249" s="28" t="s">
        <v>172</v>
      </c>
      <c r="E249" s="11" t="s">
        <v>353</v>
      </c>
      <c r="F249" s="11" t="s">
        <v>68</v>
      </c>
      <c r="G249" s="11" t="s">
        <v>51</v>
      </c>
      <c r="H249" s="11" t="s">
        <v>22</v>
      </c>
      <c r="I249" s="11" t="s">
        <v>23</v>
      </c>
      <c r="J249" s="11" t="s">
        <v>174</v>
      </c>
      <c r="K249" s="11" t="s">
        <v>11</v>
      </c>
      <c r="L249" s="11" t="s">
        <v>175</v>
      </c>
    </row>
    <row r="250" spans="1:12" ht="24" customHeight="1" x14ac:dyDescent="0.15">
      <c r="A250" s="24">
        <v>45441</v>
      </c>
      <c r="B250" s="12" t="s">
        <v>356</v>
      </c>
      <c r="C250" s="2">
        <v>-35.450000000000003</v>
      </c>
      <c r="D250" s="25" t="s">
        <v>172</v>
      </c>
      <c r="E250" s="12" t="s">
        <v>179</v>
      </c>
      <c r="F250" s="12" t="s">
        <v>106</v>
      </c>
      <c r="G250" s="12" t="s">
        <v>61</v>
      </c>
      <c r="H250" s="12" t="s">
        <v>19</v>
      </c>
      <c r="I250" s="12" t="s">
        <v>20</v>
      </c>
      <c r="J250" s="12" t="s">
        <v>174</v>
      </c>
      <c r="K250" s="12" t="s">
        <v>11</v>
      </c>
      <c r="L250" s="12" t="s">
        <v>270</v>
      </c>
    </row>
    <row r="251" spans="1:12" ht="24" customHeight="1" x14ac:dyDescent="0.15">
      <c r="A251" s="26">
        <v>45442</v>
      </c>
      <c r="B251" s="11" t="s">
        <v>357</v>
      </c>
      <c r="C251" s="27">
        <v>-15</v>
      </c>
      <c r="D251" s="28" t="s">
        <v>172</v>
      </c>
      <c r="E251" s="11" t="s">
        <v>179</v>
      </c>
      <c r="F251" s="11" t="s">
        <v>129</v>
      </c>
      <c r="G251" s="11" t="s">
        <v>61</v>
      </c>
      <c r="H251" s="11" t="s">
        <v>12</v>
      </c>
      <c r="I251" s="11" t="s">
        <v>13</v>
      </c>
      <c r="J251" s="11" t="s">
        <v>174</v>
      </c>
      <c r="K251" s="11" t="s">
        <v>11</v>
      </c>
      <c r="L251" s="11" t="s">
        <v>358</v>
      </c>
    </row>
    <row r="252" spans="1:12" ht="24" customHeight="1" x14ac:dyDescent="0.15">
      <c r="A252" s="24">
        <v>45442</v>
      </c>
      <c r="B252" s="12" t="s">
        <v>359</v>
      </c>
      <c r="C252" s="2">
        <v>-14</v>
      </c>
      <c r="D252" s="25" t="s">
        <v>172</v>
      </c>
      <c r="E252" s="12" t="s">
        <v>179</v>
      </c>
      <c r="F252" s="12" t="s">
        <v>61</v>
      </c>
      <c r="G252" s="12" t="s">
        <v>42</v>
      </c>
      <c r="H252" s="12" t="s">
        <v>22</v>
      </c>
      <c r="I252" s="12" t="s">
        <v>23</v>
      </c>
      <c r="J252" s="12" t="s">
        <v>174</v>
      </c>
      <c r="K252" s="12" t="s">
        <v>11</v>
      </c>
      <c r="L252" s="12" t="s">
        <v>175</v>
      </c>
    </row>
    <row r="253" spans="1:12" ht="24" customHeight="1" x14ac:dyDescent="0.15">
      <c r="A253" s="26">
        <v>45442</v>
      </c>
      <c r="B253" s="11" t="s">
        <v>360</v>
      </c>
      <c r="C253" s="27">
        <v>-33.950000000000003</v>
      </c>
      <c r="D253" s="28" t="s">
        <v>172</v>
      </c>
      <c r="E253" s="11" t="s">
        <v>361</v>
      </c>
      <c r="F253" s="11" t="s">
        <v>68</v>
      </c>
      <c r="G253" s="11" t="s">
        <v>51</v>
      </c>
      <c r="H253" s="11" t="s">
        <v>22</v>
      </c>
      <c r="I253" s="11" t="s">
        <v>23</v>
      </c>
      <c r="J253" s="11" t="s">
        <v>174</v>
      </c>
      <c r="K253" s="11" t="s">
        <v>11</v>
      </c>
      <c r="L253" s="11" t="s">
        <v>175</v>
      </c>
    </row>
    <row r="254" spans="1:12" ht="24" customHeight="1" x14ac:dyDescent="0.15">
      <c r="A254" s="24">
        <v>45442</v>
      </c>
      <c r="B254" s="12" t="s">
        <v>362</v>
      </c>
      <c r="C254" s="2">
        <v>-21.18</v>
      </c>
      <c r="D254" s="25" t="s">
        <v>172</v>
      </c>
      <c r="E254" s="12" t="s">
        <v>363</v>
      </c>
      <c r="F254" s="12" t="s">
        <v>39</v>
      </c>
      <c r="G254" s="12" t="s">
        <v>39</v>
      </c>
      <c r="H254" s="12" t="s">
        <v>22</v>
      </c>
      <c r="I254" s="12" t="s">
        <v>23</v>
      </c>
      <c r="J254" s="12" t="s">
        <v>174</v>
      </c>
      <c r="K254" s="12" t="s">
        <v>11</v>
      </c>
      <c r="L254" s="12" t="s">
        <v>175</v>
      </c>
    </row>
    <row r="255" spans="1:12" ht="24" customHeight="1" x14ac:dyDescent="0.15">
      <c r="A255" s="26">
        <v>45442</v>
      </c>
      <c r="B255" s="11" t="s">
        <v>364</v>
      </c>
      <c r="C255" s="27">
        <v>-6.3</v>
      </c>
      <c r="D255" s="28" t="s">
        <v>172</v>
      </c>
      <c r="E255" s="11" t="s">
        <v>197</v>
      </c>
      <c r="F255" s="11" t="s">
        <v>39</v>
      </c>
      <c r="G255" s="11" t="s">
        <v>39</v>
      </c>
      <c r="H255" s="11" t="s">
        <v>22</v>
      </c>
      <c r="I255" s="11" t="s">
        <v>23</v>
      </c>
      <c r="J255" s="11" t="s">
        <v>174</v>
      </c>
      <c r="K255" s="11" t="s">
        <v>11</v>
      </c>
      <c r="L255" s="11" t="s">
        <v>175</v>
      </c>
    </row>
    <row r="256" spans="1:12" ht="24" customHeight="1" x14ac:dyDescent="0.15">
      <c r="A256" s="24">
        <v>45442</v>
      </c>
      <c r="B256" s="12" t="s">
        <v>365</v>
      </c>
      <c r="C256" s="2">
        <v>-58.99</v>
      </c>
      <c r="D256" s="25" t="s">
        <v>172</v>
      </c>
      <c r="E256" s="12" t="s">
        <v>200</v>
      </c>
      <c r="F256" s="12" t="s">
        <v>133</v>
      </c>
      <c r="G256" s="12" t="s">
        <v>51</v>
      </c>
      <c r="H256" s="12" t="s">
        <v>22</v>
      </c>
      <c r="I256" s="12" t="s">
        <v>23</v>
      </c>
      <c r="J256" s="12" t="s">
        <v>174</v>
      </c>
      <c r="K256" s="12" t="s">
        <v>11</v>
      </c>
      <c r="L256" s="12" t="s">
        <v>175</v>
      </c>
    </row>
    <row r="257" spans="1:12" ht="24" customHeight="1" x14ac:dyDescent="0.15">
      <c r="A257" s="26">
        <v>45442</v>
      </c>
      <c r="B257" s="11" t="s">
        <v>366</v>
      </c>
      <c r="C257" s="27">
        <v>55.1</v>
      </c>
      <c r="D257" s="28" t="s">
        <v>172</v>
      </c>
      <c r="E257" s="11" t="s">
        <v>179</v>
      </c>
      <c r="F257" s="11" t="s">
        <v>93</v>
      </c>
      <c r="G257" s="11" t="s">
        <v>41</v>
      </c>
      <c r="H257" s="11" t="s">
        <v>22</v>
      </c>
      <c r="I257" s="11" t="s">
        <v>23</v>
      </c>
      <c r="J257" s="11" t="s">
        <v>185</v>
      </c>
      <c r="K257" s="11" t="s">
        <v>11</v>
      </c>
      <c r="L257" s="11" t="s">
        <v>175</v>
      </c>
    </row>
    <row r="258" spans="1:12" ht="24" customHeight="1" x14ac:dyDescent="0.15">
      <c r="A258" s="24">
        <v>45442</v>
      </c>
      <c r="B258" s="12" t="s">
        <v>336</v>
      </c>
      <c r="C258" s="2">
        <v>-12</v>
      </c>
      <c r="D258" s="25" t="s">
        <v>172</v>
      </c>
      <c r="E258" s="12" t="s">
        <v>179</v>
      </c>
      <c r="F258" s="12" t="s">
        <v>129</v>
      </c>
      <c r="G258" s="12" t="s">
        <v>61</v>
      </c>
      <c r="H258" s="12" t="s">
        <v>19</v>
      </c>
      <c r="I258" s="12" t="s">
        <v>20</v>
      </c>
      <c r="J258" s="12" t="s">
        <v>174</v>
      </c>
      <c r="K258" s="12" t="s">
        <v>11</v>
      </c>
      <c r="L258" s="12" t="s">
        <v>175</v>
      </c>
    </row>
    <row r="259" spans="1:12" ht="24" customHeight="1" x14ac:dyDescent="0.15">
      <c r="A259" s="26">
        <v>45443</v>
      </c>
      <c r="B259" s="11" t="s">
        <v>367</v>
      </c>
      <c r="C259" s="27">
        <v>-6.22</v>
      </c>
      <c r="D259" s="28" t="s">
        <v>172</v>
      </c>
      <c r="E259" s="11" t="s">
        <v>355</v>
      </c>
      <c r="F259" s="11" t="s">
        <v>113</v>
      </c>
      <c r="G259" s="11" t="s">
        <v>60</v>
      </c>
      <c r="H259" s="11" t="s">
        <v>22</v>
      </c>
      <c r="I259" s="11" t="s">
        <v>23</v>
      </c>
      <c r="J259" s="11" t="s">
        <v>174</v>
      </c>
      <c r="K259" s="11" t="s">
        <v>11</v>
      </c>
      <c r="L259" s="11" t="s">
        <v>175</v>
      </c>
    </row>
    <row r="260" spans="1:12" ht="24" customHeight="1" x14ac:dyDescent="0.15">
      <c r="A260" s="24">
        <v>45443</v>
      </c>
      <c r="B260" s="12" t="s">
        <v>368</v>
      </c>
      <c r="C260" s="2">
        <v>-15</v>
      </c>
      <c r="D260" s="25" t="s">
        <v>172</v>
      </c>
      <c r="E260" s="12" t="s">
        <v>179</v>
      </c>
      <c r="F260" s="12" t="s">
        <v>129</v>
      </c>
      <c r="G260" s="12" t="s">
        <v>61</v>
      </c>
      <c r="H260" s="12" t="s">
        <v>12</v>
      </c>
      <c r="I260" s="12" t="s">
        <v>13</v>
      </c>
      <c r="J260" s="12" t="s">
        <v>174</v>
      </c>
      <c r="K260" s="12" t="s">
        <v>11</v>
      </c>
      <c r="L260" s="12" t="s">
        <v>358</v>
      </c>
    </row>
    <row r="261" spans="1:12" ht="24" customHeight="1" x14ac:dyDescent="0.15">
      <c r="A261" s="26">
        <v>45444</v>
      </c>
      <c r="B261" s="11" t="s">
        <v>369</v>
      </c>
      <c r="C261" s="27">
        <v>-5.2</v>
      </c>
      <c r="D261" s="28" t="s">
        <v>172</v>
      </c>
      <c r="E261" s="11" t="s">
        <v>370</v>
      </c>
      <c r="F261" s="11" t="s">
        <v>73</v>
      </c>
      <c r="G261" s="11" t="s">
        <v>51</v>
      </c>
      <c r="H261" s="11" t="s">
        <v>22</v>
      </c>
      <c r="I261" s="11" t="s">
        <v>23</v>
      </c>
      <c r="J261" s="11" t="s">
        <v>174</v>
      </c>
      <c r="K261" s="11" t="s">
        <v>11</v>
      </c>
      <c r="L261" s="11" t="s">
        <v>175</v>
      </c>
    </row>
    <row r="262" spans="1:12" ht="24" customHeight="1" x14ac:dyDescent="0.15">
      <c r="A262" s="24">
        <v>45444</v>
      </c>
      <c r="B262" s="12" t="s">
        <v>360</v>
      </c>
      <c r="C262" s="2">
        <v>-24.32</v>
      </c>
      <c r="D262" s="25" t="s">
        <v>172</v>
      </c>
      <c r="E262" s="12" t="s">
        <v>361</v>
      </c>
      <c r="F262" s="12" t="s">
        <v>68</v>
      </c>
      <c r="G262" s="12" t="s">
        <v>51</v>
      </c>
      <c r="H262" s="12" t="s">
        <v>22</v>
      </c>
      <c r="I262" s="12" t="s">
        <v>23</v>
      </c>
      <c r="J262" s="12" t="s">
        <v>174</v>
      </c>
      <c r="K262" s="12" t="s">
        <v>11</v>
      </c>
      <c r="L262" s="12" t="s">
        <v>175</v>
      </c>
    </row>
    <row r="263" spans="1:12" ht="24" customHeight="1" x14ac:dyDescent="0.15">
      <c r="A263" s="26">
        <v>45444</v>
      </c>
      <c r="B263" s="11" t="s">
        <v>371</v>
      </c>
      <c r="C263" s="27">
        <v>-5.5</v>
      </c>
      <c r="D263" s="28" t="s">
        <v>172</v>
      </c>
      <c r="E263" s="11" t="s">
        <v>372</v>
      </c>
      <c r="F263" s="11" t="s">
        <v>118</v>
      </c>
      <c r="G263" s="11" t="s">
        <v>51</v>
      </c>
      <c r="H263" s="11" t="s">
        <v>22</v>
      </c>
      <c r="I263" s="11" t="s">
        <v>23</v>
      </c>
      <c r="J263" s="11" t="s">
        <v>174</v>
      </c>
      <c r="K263" s="11" t="s">
        <v>11</v>
      </c>
      <c r="L263" s="11" t="s">
        <v>175</v>
      </c>
    </row>
    <row r="264" spans="1:12" ht="24" customHeight="1" x14ac:dyDescent="0.15">
      <c r="A264" s="24">
        <v>45444</v>
      </c>
      <c r="B264" s="12" t="s">
        <v>360</v>
      </c>
      <c r="C264" s="2">
        <v>-49.66</v>
      </c>
      <c r="D264" s="25" t="s">
        <v>172</v>
      </c>
      <c r="E264" s="12" t="s">
        <v>361</v>
      </c>
      <c r="F264" s="12" t="s">
        <v>68</v>
      </c>
      <c r="G264" s="12" t="s">
        <v>51</v>
      </c>
      <c r="H264" s="12" t="s">
        <v>22</v>
      </c>
      <c r="I264" s="12" t="s">
        <v>23</v>
      </c>
      <c r="J264" s="12" t="s">
        <v>174</v>
      </c>
      <c r="K264" s="12" t="s">
        <v>11</v>
      </c>
      <c r="L264" s="12" t="s">
        <v>175</v>
      </c>
    </row>
    <row r="265" spans="1:12" ht="24" customHeight="1" x14ac:dyDescent="0.15">
      <c r="A265" s="26">
        <v>45444</v>
      </c>
      <c r="B265" s="11" t="s">
        <v>373</v>
      </c>
      <c r="C265" s="27">
        <v>-14</v>
      </c>
      <c r="D265" s="28" t="s">
        <v>172</v>
      </c>
      <c r="E265" s="11" t="s">
        <v>374</v>
      </c>
      <c r="F265" s="11" t="s">
        <v>93</v>
      </c>
      <c r="G265" s="11" t="s">
        <v>41</v>
      </c>
      <c r="H265" s="11" t="s">
        <v>22</v>
      </c>
      <c r="I265" s="11" t="s">
        <v>23</v>
      </c>
      <c r="J265" s="11" t="s">
        <v>174</v>
      </c>
      <c r="K265" s="11" t="s">
        <v>11</v>
      </c>
      <c r="L265" s="11" t="s">
        <v>175</v>
      </c>
    </row>
    <row r="266" spans="1:12" ht="24" customHeight="1" x14ac:dyDescent="0.15">
      <c r="A266" s="24">
        <v>45444</v>
      </c>
      <c r="B266" s="12" t="s">
        <v>375</v>
      </c>
      <c r="C266" s="2">
        <v>-65</v>
      </c>
      <c r="D266" s="25" t="s">
        <v>172</v>
      </c>
      <c r="E266" s="12" t="s">
        <v>253</v>
      </c>
      <c r="F266" s="12" t="s">
        <v>136</v>
      </c>
      <c r="G266" s="12" t="s">
        <v>58</v>
      </c>
      <c r="H266" s="12" t="s">
        <v>22</v>
      </c>
      <c r="I266" s="12" t="s">
        <v>23</v>
      </c>
      <c r="J266" s="12" t="s">
        <v>174</v>
      </c>
      <c r="K266" s="12" t="s">
        <v>11</v>
      </c>
      <c r="L266" s="12" t="s">
        <v>175</v>
      </c>
    </row>
    <row r="267" spans="1:12" ht="24" customHeight="1" x14ac:dyDescent="0.15">
      <c r="A267" s="26">
        <v>45445</v>
      </c>
      <c r="B267" s="11" t="s">
        <v>376</v>
      </c>
      <c r="C267" s="27">
        <v>-2.12</v>
      </c>
      <c r="D267" s="28" t="s">
        <v>172</v>
      </c>
      <c r="E267" s="11" t="s">
        <v>179</v>
      </c>
      <c r="F267" s="11" t="s">
        <v>129</v>
      </c>
      <c r="G267" s="11" t="s">
        <v>61</v>
      </c>
      <c r="H267" s="11" t="s">
        <v>22</v>
      </c>
      <c r="I267" s="11" t="s">
        <v>23</v>
      </c>
      <c r="J267" s="11" t="s">
        <v>174</v>
      </c>
      <c r="K267" s="11" t="s">
        <v>11</v>
      </c>
      <c r="L267" s="11" t="s">
        <v>175</v>
      </c>
    </row>
    <row r="268" spans="1:12" ht="24" customHeight="1" x14ac:dyDescent="0.15">
      <c r="A268" s="24">
        <v>45445</v>
      </c>
      <c r="B268" s="12" t="s">
        <v>377</v>
      </c>
      <c r="C268" s="2">
        <v>-5.12</v>
      </c>
      <c r="D268" s="25" t="s">
        <v>172</v>
      </c>
      <c r="E268" s="12" t="s">
        <v>355</v>
      </c>
      <c r="F268" s="12" t="s">
        <v>113</v>
      </c>
      <c r="G268" s="12" t="s">
        <v>60</v>
      </c>
      <c r="H268" s="12" t="s">
        <v>22</v>
      </c>
      <c r="I268" s="12" t="s">
        <v>23</v>
      </c>
      <c r="J268" s="12" t="s">
        <v>174</v>
      </c>
      <c r="K268" s="12" t="s">
        <v>11</v>
      </c>
      <c r="L268" s="12" t="s">
        <v>175</v>
      </c>
    </row>
    <row r="269" spans="1:12" ht="24" customHeight="1" x14ac:dyDescent="0.15">
      <c r="A269" s="26">
        <v>45445</v>
      </c>
      <c r="B269" s="11" t="s">
        <v>378</v>
      </c>
      <c r="C269" s="27">
        <v>-22.3</v>
      </c>
      <c r="D269" s="28" t="s">
        <v>172</v>
      </c>
      <c r="E269" s="11" t="s">
        <v>379</v>
      </c>
      <c r="F269" s="11" t="s">
        <v>61</v>
      </c>
      <c r="G269" s="11" t="s">
        <v>42</v>
      </c>
      <c r="H269" s="11" t="s">
        <v>22</v>
      </c>
      <c r="I269" s="11" t="s">
        <v>23</v>
      </c>
      <c r="J269" s="11" t="s">
        <v>174</v>
      </c>
      <c r="K269" s="11" t="s">
        <v>11</v>
      </c>
      <c r="L269" s="11" t="s">
        <v>175</v>
      </c>
    </row>
    <row r="270" spans="1:12" ht="24" customHeight="1" x14ac:dyDescent="0.15">
      <c r="A270" s="24">
        <v>45445</v>
      </c>
      <c r="B270" s="12" t="s">
        <v>380</v>
      </c>
      <c r="C270" s="2">
        <v>-5.12</v>
      </c>
      <c r="D270" s="25" t="s">
        <v>172</v>
      </c>
      <c r="E270" s="12" t="s">
        <v>355</v>
      </c>
      <c r="F270" s="12" t="s">
        <v>113</v>
      </c>
      <c r="G270" s="12" t="s">
        <v>60</v>
      </c>
      <c r="H270" s="12" t="s">
        <v>22</v>
      </c>
      <c r="I270" s="12" t="s">
        <v>23</v>
      </c>
      <c r="J270" s="12" t="s">
        <v>174</v>
      </c>
      <c r="K270" s="12" t="s">
        <v>11</v>
      </c>
      <c r="L270" s="12" t="s">
        <v>175</v>
      </c>
    </row>
    <row r="271" spans="1:12" ht="24" customHeight="1" x14ac:dyDescent="0.15">
      <c r="A271" s="26">
        <v>45446</v>
      </c>
      <c r="B271" s="11" t="s">
        <v>381</v>
      </c>
      <c r="C271" s="27">
        <v>-15</v>
      </c>
      <c r="D271" s="28" t="s">
        <v>172</v>
      </c>
      <c r="E271" s="11" t="s">
        <v>179</v>
      </c>
      <c r="F271" s="11" t="s">
        <v>129</v>
      </c>
      <c r="G271" s="11" t="s">
        <v>61</v>
      </c>
      <c r="H271" s="11" t="s">
        <v>12</v>
      </c>
      <c r="I271" s="11" t="s">
        <v>13</v>
      </c>
      <c r="J271" s="11" t="s">
        <v>174</v>
      </c>
      <c r="K271" s="11" t="s">
        <v>11</v>
      </c>
      <c r="L271" s="11" t="s">
        <v>382</v>
      </c>
    </row>
    <row r="272" spans="1:12" ht="24" customHeight="1" x14ac:dyDescent="0.15">
      <c r="A272" s="24">
        <v>45446</v>
      </c>
      <c r="B272" s="12" t="s">
        <v>383</v>
      </c>
      <c r="C272" s="2">
        <v>-5</v>
      </c>
      <c r="D272" s="25" t="s">
        <v>172</v>
      </c>
      <c r="E272" s="12" t="s">
        <v>179</v>
      </c>
      <c r="F272" s="12" t="s">
        <v>61</v>
      </c>
      <c r="G272" s="12" t="s">
        <v>42</v>
      </c>
      <c r="H272" s="12" t="s">
        <v>22</v>
      </c>
      <c r="I272" s="12" t="s">
        <v>23</v>
      </c>
      <c r="J272" s="12" t="s">
        <v>174</v>
      </c>
      <c r="K272" s="12" t="s">
        <v>11</v>
      </c>
      <c r="L272" s="12" t="s">
        <v>175</v>
      </c>
    </row>
    <row r="273" spans="1:12" ht="24" customHeight="1" x14ac:dyDescent="0.15">
      <c r="A273" s="26">
        <v>45446</v>
      </c>
      <c r="B273" s="11" t="s">
        <v>383</v>
      </c>
      <c r="C273" s="27">
        <v>-18</v>
      </c>
      <c r="D273" s="28" t="s">
        <v>172</v>
      </c>
      <c r="E273" s="11" t="s">
        <v>179</v>
      </c>
      <c r="F273" s="11" t="s">
        <v>61</v>
      </c>
      <c r="G273" s="11" t="s">
        <v>42</v>
      </c>
      <c r="H273" s="11" t="s">
        <v>22</v>
      </c>
      <c r="I273" s="11" t="s">
        <v>23</v>
      </c>
      <c r="J273" s="11" t="s">
        <v>174</v>
      </c>
      <c r="K273" s="11" t="s">
        <v>11</v>
      </c>
      <c r="L273" s="11" t="s">
        <v>175</v>
      </c>
    </row>
    <row r="274" spans="1:12" ht="24" customHeight="1" x14ac:dyDescent="0.15">
      <c r="A274" s="24">
        <v>45446</v>
      </c>
      <c r="B274" s="12" t="s">
        <v>384</v>
      </c>
      <c r="C274" s="2">
        <v>-29.4</v>
      </c>
      <c r="D274" s="25" t="s">
        <v>172</v>
      </c>
      <c r="E274" s="12" t="s">
        <v>363</v>
      </c>
      <c r="F274" s="12" t="s">
        <v>39</v>
      </c>
      <c r="G274" s="12" t="s">
        <v>39</v>
      </c>
      <c r="H274" s="12" t="s">
        <v>22</v>
      </c>
      <c r="I274" s="12" t="s">
        <v>23</v>
      </c>
      <c r="J274" s="12" t="s">
        <v>174</v>
      </c>
      <c r="K274" s="12" t="s">
        <v>11</v>
      </c>
      <c r="L274" s="12" t="s">
        <v>175</v>
      </c>
    </row>
    <row r="275" spans="1:12" ht="24" customHeight="1" x14ac:dyDescent="0.15">
      <c r="A275" s="26">
        <v>45447</v>
      </c>
      <c r="B275" s="11" t="s">
        <v>184</v>
      </c>
      <c r="C275" s="27">
        <v>5347.33</v>
      </c>
      <c r="D275" s="28" t="s">
        <v>172</v>
      </c>
      <c r="E275" s="11" t="s">
        <v>179</v>
      </c>
      <c r="F275" s="11" t="s">
        <v>123</v>
      </c>
      <c r="G275" s="11" t="s">
        <v>55</v>
      </c>
      <c r="H275" s="11" t="s">
        <v>22</v>
      </c>
      <c r="I275" s="11" t="s">
        <v>23</v>
      </c>
      <c r="J275" s="11" t="s">
        <v>185</v>
      </c>
      <c r="K275" s="11" t="s">
        <v>11</v>
      </c>
      <c r="L275" s="11" t="s">
        <v>175</v>
      </c>
    </row>
    <row r="276" spans="1:12" ht="24" customHeight="1" x14ac:dyDescent="0.15">
      <c r="A276" s="24">
        <v>45447</v>
      </c>
      <c r="B276" s="12" t="s">
        <v>385</v>
      </c>
      <c r="C276" s="2">
        <v>-4.99</v>
      </c>
      <c r="D276" s="25" t="s">
        <v>172</v>
      </c>
      <c r="E276" s="12" t="s">
        <v>386</v>
      </c>
      <c r="F276" s="12" t="s">
        <v>73</v>
      </c>
      <c r="G276" s="12" t="s">
        <v>51</v>
      </c>
      <c r="H276" s="12" t="s">
        <v>22</v>
      </c>
      <c r="I276" s="12" t="s">
        <v>23</v>
      </c>
      <c r="J276" s="12" t="s">
        <v>174</v>
      </c>
      <c r="K276" s="12" t="s">
        <v>11</v>
      </c>
      <c r="L276" s="12" t="s">
        <v>175</v>
      </c>
    </row>
    <row r="277" spans="1:12" ht="24" customHeight="1" x14ac:dyDescent="0.15">
      <c r="A277" s="26">
        <v>45447</v>
      </c>
      <c r="B277" s="11" t="s">
        <v>339</v>
      </c>
      <c r="C277" s="27">
        <v>218</v>
      </c>
      <c r="D277" s="28" t="s">
        <v>172</v>
      </c>
      <c r="E277" s="11" t="s">
        <v>179</v>
      </c>
      <c r="F277" s="11" t="s">
        <v>100</v>
      </c>
      <c r="G277" s="11" t="s">
        <v>61</v>
      </c>
      <c r="H277" s="11" t="s">
        <v>19</v>
      </c>
      <c r="I277" s="11" t="s">
        <v>20</v>
      </c>
      <c r="J277" s="11" t="s">
        <v>185</v>
      </c>
      <c r="K277" s="11" t="s">
        <v>11</v>
      </c>
      <c r="L277" s="11" t="s">
        <v>175</v>
      </c>
    </row>
    <row r="278" spans="1:12" ht="24" customHeight="1" x14ac:dyDescent="0.15">
      <c r="A278" s="24">
        <v>45448</v>
      </c>
      <c r="B278" s="12" t="s">
        <v>387</v>
      </c>
      <c r="C278" s="2">
        <v>122.88</v>
      </c>
      <c r="D278" s="25" t="s">
        <v>172</v>
      </c>
      <c r="E278" s="12" t="s">
        <v>179</v>
      </c>
      <c r="F278" s="12" t="s">
        <v>91</v>
      </c>
      <c r="G278" s="12" t="s">
        <v>43</v>
      </c>
      <c r="H278" s="12" t="s">
        <v>22</v>
      </c>
      <c r="I278" s="12" t="s">
        <v>23</v>
      </c>
      <c r="J278" s="12" t="s">
        <v>185</v>
      </c>
      <c r="K278" s="12" t="s">
        <v>11</v>
      </c>
      <c r="L278" s="12" t="s">
        <v>175</v>
      </c>
    </row>
    <row r="279" spans="1:12" ht="24" customHeight="1" x14ac:dyDescent="0.15">
      <c r="A279" s="26">
        <v>45448</v>
      </c>
      <c r="B279" s="11" t="s">
        <v>388</v>
      </c>
      <c r="C279" s="27">
        <v>-6.22</v>
      </c>
      <c r="D279" s="28" t="s">
        <v>172</v>
      </c>
      <c r="E279" s="11" t="s">
        <v>355</v>
      </c>
      <c r="F279" s="11" t="s">
        <v>113</v>
      </c>
      <c r="G279" s="11" t="s">
        <v>60</v>
      </c>
      <c r="H279" s="11" t="s">
        <v>22</v>
      </c>
      <c r="I279" s="11" t="s">
        <v>23</v>
      </c>
      <c r="J279" s="11" t="s">
        <v>174</v>
      </c>
      <c r="K279" s="11" t="s">
        <v>11</v>
      </c>
      <c r="L279" s="11" t="s">
        <v>175</v>
      </c>
    </row>
    <row r="280" spans="1:12" ht="24" customHeight="1" x14ac:dyDescent="0.15">
      <c r="A280" s="24">
        <v>45448</v>
      </c>
      <c r="B280" s="12" t="s">
        <v>389</v>
      </c>
      <c r="C280" s="2">
        <v>-21.3</v>
      </c>
      <c r="D280" s="25" t="s">
        <v>172</v>
      </c>
      <c r="E280" s="12" t="s">
        <v>197</v>
      </c>
      <c r="F280" s="12" t="s">
        <v>39</v>
      </c>
      <c r="G280" s="12" t="s">
        <v>39</v>
      </c>
      <c r="H280" s="12" t="s">
        <v>22</v>
      </c>
      <c r="I280" s="12" t="s">
        <v>23</v>
      </c>
      <c r="J280" s="12" t="s">
        <v>174</v>
      </c>
      <c r="K280" s="12" t="s">
        <v>11</v>
      </c>
      <c r="L280" s="12" t="s">
        <v>175</v>
      </c>
    </row>
    <row r="281" spans="1:12" ht="24" customHeight="1" x14ac:dyDescent="0.15">
      <c r="A281" s="26">
        <v>45449</v>
      </c>
      <c r="B281" s="11" t="s">
        <v>381</v>
      </c>
      <c r="C281" s="27">
        <v>-15</v>
      </c>
      <c r="D281" s="28" t="s">
        <v>172</v>
      </c>
      <c r="E281" s="11" t="s">
        <v>179</v>
      </c>
      <c r="F281" s="11" t="s">
        <v>129</v>
      </c>
      <c r="G281" s="11" t="s">
        <v>61</v>
      </c>
      <c r="H281" s="11" t="s">
        <v>12</v>
      </c>
      <c r="I281" s="11" t="s">
        <v>13</v>
      </c>
      <c r="J281" s="11" t="s">
        <v>174</v>
      </c>
      <c r="K281" s="11" t="s">
        <v>11</v>
      </c>
      <c r="L281" s="11" t="s">
        <v>382</v>
      </c>
    </row>
    <row r="282" spans="1:12" ht="24" customHeight="1" x14ac:dyDescent="0.15">
      <c r="A282" s="24">
        <v>45449</v>
      </c>
      <c r="B282" s="12" t="s">
        <v>390</v>
      </c>
      <c r="C282" s="2">
        <v>-4.3</v>
      </c>
      <c r="D282" s="25" t="s">
        <v>172</v>
      </c>
      <c r="E282" s="12" t="s">
        <v>179</v>
      </c>
      <c r="F282" s="12" t="s">
        <v>88</v>
      </c>
      <c r="G282" s="12" t="s">
        <v>33</v>
      </c>
      <c r="H282" s="12" t="s">
        <v>22</v>
      </c>
      <c r="I282" s="12" t="s">
        <v>23</v>
      </c>
      <c r="J282" s="12" t="s">
        <v>174</v>
      </c>
      <c r="K282" s="12" t="s">
        <v>11</v>
      </c>
      <c r="L282" s="12" t="s">
        <v>175</v>
      </c>
    </row>
    <row r="283" spans="1:12" ht="24" customHeight="1" x14ac:dyDescent="0.15">
      <c r="A283" s="26">
        <v>45449</v>
      </c>
      <c r="B283" s="11" t="s">
        <v>391</v>
      </c>
      <c r="C283" s="27">
        <v>-15.36</v>
      </c>
      <c r="D283" s="28" t="s">
        <v>172</v>
      </c>
      <c r="E283" s="11" t="s">
        <v>363</v>
      </c>
      <c r="F283" s="11" t="s">
        <v>39</v>
      </c>
      <c r="G283" s="11" t="s">
        <v>39</v>
      </c>
      <c r="H283" s="11" t="s">
        <v>22</v>
      </c>
      <c r="I283" s="11" t="s">
        <v>23</v>
      </c>
      <c r="J283" s="11" t="s">
        <v>174</v>
      </c>
      <c r="K283" s="11" t="s">
        <v>11</v>
      </c>
      <c r="L283" s="11" t="s">
        <v>175</v>
      </c>
    </row>
    <row r="284" spans="1:12" ht="24" customHeight="1" x14ac:dyDescent="0.15">
      <c r="A284" s="24">
        <v>45449</v>
      </c>
      <c r="B284" s="12" t="s">
        <v>392</v>
      </c>
      <c r="C284" s="2">
        <v>-3.5</v>
      </c>
      <c r="D284" s="25" t="s">
        <v>172</v>
      </c>
      <c r="E284" s="12" t="s">
        <v>189</v>
      </c>
      <c r="F284" s="12" t="s">
        <v>127</v>
      </c>
      <c r="G284" s="12" t="s">
        <v>61</v>
      </c>
      <c r="H284" s="12" t="s">
        <v>22</v>
      </c>
      <c r="I284" s="12" t="s">
        <v>23</v>
      </c>
      <c r="J284" s="12" t="s">
        <v>174</v>
      </c>
      <c r="K284" s="12" t="s">
        <v>11</v>
      </c>
      <c r="L284" s="12" t="s">
        <v>175</v>
      </c>
    </row>
    <row r="285" spans="1:12" ht="24" customHeight="1" x14ac:dyDescent="0.15">
      <c r="A285" s="26">
        <v>45450</v>
      </c>
      <c r="B285" s="11" t="s">
        <v>393</v>
      </c>
      <c r="C285" s="27">
        <v>-139.75</v>
      </c>
      <c r="D285" s="28" t="s">
        <v>172</v>
      </c>
      <c r="E285" s="11" t="s">
        <v>251</v>
      </c>
      <c r="F285" s="11" t="s">
        <v>88</v>
      </c>
      <c r="G285" s="11" t="s">
        <v>33</v>
      </c>
      <c r="H285" s="11" t="s">
        <v>22</v>
      </c>
      <c r="I285" s="11" t="s">
        <v>23</v>
      </c>
      <c r="J285" s="11" t="s">
        <v>174</v>
      </c>
      <c r="K285" s="11" t="s">
        <v>11</v>
      </c>
      <c r="L285" s="11" t="s">
        <v>175</v>
      </c>
    </row>
    <row r="286" spans="1:12" ht="24" customHeight="1" x14ac:dyDescent="0.15">
      <c r="A286" s="24">
        <v>45450</v>
      </c>
      <c r="B286" s="12" t="s">
        <v>394</v>
      </c>
      <c r="C286" s="2">
        <v>-14.9</v>
      </c>
      <c r="D286" s="25" t="s">
        <v>172</v>
      </c>
      <c r="E286" s="12" t="s">
        <v>395</v>
      </c>
      <c r="F286" s="12" t="s">
        <v>118</v>
      </c>
      <c r="G286" s="12" t="s">
        <v>51</v>
      </c>
      <c r="H286" s="12" t="s">
        <v>22</v>
      </c>
      <c r="I286" s="12" t="s">
        <v>23</v>
      </c>
      <c r="J286" s="12" t="s">
        <v>174</v>
      </c>
      <c r="K286" s="12" t="s">
        <v>11</v>
      </c>
      <c r="L286" s="12" t="s">
        <v>175</v>
      </c>
    </row>
    <row r="287" spans="1:12" ht="24" customHeight="1" x14ac:dyDescent="0.15">
      <c r="A287" s="26">
        <v>45450</v>
      </c>
      <c r="B287" s="11" t="s">
        <v>396</v>
      </c>
      <c r="C287" s="27">
        <v>-42</v>
      </c>
      <c r="D287" s="28" t="s">
        <v>172</v>
      </c>
      <c r="E287" s="11" t="s">
        <v>397</v>
      </c>
      <c r="F287" s="11" t="s">
        <v>65</v>
      </c>
      <c r="G287" s="11" t="s">
        <v>51</v>
      </c>
      <c r="H287" s="11" t="s">
        <v>22</v>
      </c>
      <c r="I287" s="11" t="s">
        <v>23</v>
      </c>
      <c r="J287" s="11" t="s">
        <v>174</v>
      </c>
      <c r="K287" s="11" t="s">
        <v>11</v>
      </c>
      <c r="L287" s="11" t="s">
        <v>175</v>
      </c>
    </row>
    <row r="288" spans="1:12" ht="24" customHeight="1" x14ac:dyDescent="0.15">
      <c r="A288" s="24">
        <v>45450</v>
      </c>
      <c r="B288" s="12" t="s">
        <v>398</v>
      </c>
      <c r="C288" s="2">
        <v>-296.2</v>
      </c>
      <c r="D288" s="25" t="s">
        <v>172</v>
      </c>
      <c r="E288" s="12" t="s">
        <v>399</v>
      </c>
      <c r="F288" s="12" t="s">
        <v>77</v>
      </c>
      <c r="G288" s="12" t="s">
        <v>33</v>
      </c>
      <c r="H288" s="12" t="s">
        <v>22</v>
      </c>
      <c r="I288" s="12" t="s">
        <v>23</v>
      </c>
      <c r="J288" s="12" t="s">
        <v>174</v>
      </c>
      <c r="K288" s="12" t="s">
        <v>11</v>
      </c>
      <c r="L288" s="12" t="s">
        <v>175</v>
      </c>
    </row>
    <row r="289" spans="1:12" ht="24" customHeight="1" x14ac:dyDescent="0.15">
      <c r="A289" s="26">
        <v>45451</v>
      </c>
      <c r="B289" s="11" t="s">
        <v>400</v>
      </c>
      <c r="C289" s="27">
        <v>-11.99</v>
      </c>
      <c r="D289" s="28" t="s">
        <v>172</v>
      </c>
      <c r="E289" s="11" t="s">
        <v>401</v>
      </c>
      <c r="F289" s="11" t="s">
        <v>83</v>
      </c>
      <c r="G289" s="11" t="s">
        <v>58</v>
      </c>
      <c r="H289" s="11" t="s">
        <v>22</v>
      </c>
      <c r="I289" s="11" t="s">
        <v>23</v>
      </c>
      <c r="J289" s="11" t="s">
        <v>174</v>
      </c>
      <c r="K289" s="11" t="s">
        <v>11</v>
      </c>
      <c r="L289" s="11" t="s">
        <v>175</v>
      </c>
    </row>
    <row r="290" spans="1:12" ht="24" customHeight="1" x14ac:dyDescent="0.15">
      <c r="A290" s="24">
        <v>45451</v>
      </c>
      <c r="B290" s="12" t="s">
        <v>402</v>
      </c>
      <c r="C290" s="2">
        <v>-20.84</v>
      </c>
      <c r="D290" s="25" t="s">
        <v>172</v>
      </c>
      <c r="E290" s="12" t="s">
        <v>179</v>
      </c>
      <c r="F290" s="12" t="s">
        <v>61</v>
      </c>
      <c r="G290" s="12" t="s">
        <v>42</v>
      </c>
      <c r="H290" s="12" t="s">
        <v>22</v>
      </c>
      <c r="I290" s="12" t="s">
        <v>23</v>
      </c>
      <c r="J290" s="12" t="s">
        <v>174</v>
      </c>
      <c r="K290" s="12" t="s">
        <v>11</v>
      </c>
      <c r="L290" s="12" t="s">
        <v>175</v>
      </c>
    </row>
    <row r="291" spans="1:12" ht="24" customHeight="1" x14ac:dyDescent="0.15">
      <c r="A291" s="26">
        <v>45451</v>
      </c>
      <c r="B291" s="11" t="s">
        <v>403</v>
      </c>
      <c r="C291" s="27">
        <v>-8.49</v>
      </c>
      <c r="D291" s="28" t="s">
        <v>172</v>
      </c>
      <c r="E291" s="11" t="s">
        <v>363</v>
      </c>
      <c r="F291" s="11" t="s">
        <v>39</v>
      </c>
      <c r="G291" s="11" t="s">
        <v>39</v>
      </c>
      <c r="H291" s="11" t="s">
        <v>22</v>
      </c>
      <c r="I291" s="11" t="s">
        <v>23</v>
      </c>
      <c r="J291" s="11" t="s">
        <v>174</v>
      </c>
      <c r="K291" s="11" t="s">
        <v>11</v>
      </c>
      <c r="L291" s="11" t="s">
        <v>175</v>
      </c>
    </row>
    <row r="292" spans="1:12" ht="24" customHeight="1" x14ac:dyDescent="0.15">
      <c r="A292" s="24">
        <v>45451</v>
      </c>
      <c r="B292" s="12" t="s">
        <v>404</v>
      </c>
      <c r="C292" s="2">
        <v>-41.94</v>
      </c>
      <c r="D292" s="25" t="s">
        <v>172</v>
      </c>
      <c r="E292" s="12" t="s">
        <v>405</v>
      </c>
      <c r="F292" s="12" t="s">
        <v>88</v>
      </c>
      <c r="G292" s="12" t="s">
        <v>33</v>
      </c>
      <c r="H292" s="12" t="s">
        <v>22</v>
      </c>
      <c r="I292" s="12" t="s">
        <v>23</v>
      </c>
      <c r="J292" s="12" t="s">
        <v>174</v>
      </c>
      <c r="K292" s="12" t="s">
        <v>11</v>
      </c>
      <c r="L292" s="12" t="s">
        <v>175</v>
      </c>
    </row>
    <row r="293" spans="1:12" ht="24" customHeight="1" x14ac:dyDescent="0.15">
      <c r="A293" s="26">
        <v>45451</v>
      </c>
      <c r="B293" s="11" t="s">
        <v>404</v>
      </c>
      <c r="C293" s="27">
        <v>-6.5</v>
      </c>
      <c r="D293" s="28" t="s">
        <v>172</v>
      </c>
      <c r="E293" s="11" t="s">
        <v>405</v>
      </c>
      <c r="F293" s="11" t="s">
        <v>88</v>
      </c>
      <c r="G293" s="11" t="s">
        <v>33</v>
      </c>
      <c r="H293" s="11" t="s">
        <v>22</v>
      </c>
      <c r="I293" s="11" t="s">
        <v>23</v>
      </c>
      <c r="J293" s="11" t="s">
        <v>174</v>
      </c>
      <c r="K293" s="11" t="s">
        <v>11</v>
      </c>
      <c r="L293" s="11" t="s">
        <v>175</v>
      </c>
    </row>
    <row r="294" spans="1:12" ht="24" customHeight="1" x14ac:dyDescent="0.15">
      <c r="A294" s="24">
        <v>45451</v>
      </c>
      <c r="B294" s="12" t="s">
        <v>406</v>
      </c>
      <c r="C294" s="2">
        <v>-59.95</v>
      </c>
      <c r="D294" s="25" t="s">
        <v>172</v>
      </c>
      <c r="E294" s="12" t="s">
        <v>407</v>
      </c>
      <c r="F294" s="12" t="s">
        <v>77</v>
      </c>
      <c r="G294" s="12" t="s">
        <v>33</v>
      </c>
      <c r="H294" s="12" t="s">
        <v>22</v>
      </c>
      <c r="I294" s="12" t="s">
        <v>23</v>
      </c>
      <c r="J294" s="12" t="s">
        <v>174</v>
      </c>
      <c r="K294" s="12" t="s">
        <v>11</v>
      </c>
      <c r="L294" s="12" t="s">
        <v>175</v>
      </c>
    </row>
    <row r="295" spans="1:12" ht="24" customHeight="1" x14ac:dyDescent="0.15">
      <c r="A295" s="26">
        <v>45451</v>
      </c>
      <c r="B295" s="11" t="s">
        <v>408</v>
      </c>
      <c r="C295" s="27">
        <v>-6.22</v>
      </c>
      <c r="D295" s="28" t="s">
        <v>172</v>
      </c>
      <c r="E295" s="11" t="s">
        <v>355</v>
      </c>
      <c r="F295" s="11" t="s">
        <v>113</v>
      </c>
      <c r="G295" s="11" t="s">
        <v>60</v>
      </c>
      <c r="H295" s="11" t="s">
        <v>22</v>
      </c>
      <c r="I295" s="11" t="s">
        <v>23</v>
      </c>
      <c r="J295" s="11" t="s">
        <v>174</v>
      </c>
      <c r="K295" s="11" t="s">
        <v>11</v>
      </c>
      <c r="L295" s="11" t="s">
        <v>175</v>
      </c>
    </row>
    <row r="296" spans="1:12" ht="24" customHeight="1" x14ac:dyDescent="0.15">
      <c r="A296" s="24">
        <v>45451</v>
      </c>
      <c r="B296" s="12" t="s">
        <v>409</v>
      </c>
      <c r="C296" s="2">
        <v>-27.33</v>
      </c>
      <c r="D296" s="25" t="s">
        <v>172</v>
      </c>
      <c r="E296" s="12" t="s">
        <v>410</v>
      </c>
      <c r="F296" s="12" t="s">
        <v>118</v>
      </c>
      <c r="G296" s="12" t="s">
        <v>51</v>
      </c>
      <c r="H296" s="12" t="s">
        <v>22</v>
      </c>
      <c r="I296" s="12" t="s">
        <v>23</v>
      </c>
      <c r="J296" s="12" t="s">
        <v>174</v>
      </c>
      <c r="K296" s="12" t="s">
        <v>11</v>
      </c>
      <c r="L296" s="12" t="s">
        <v>175</v>
      </c>
    </row>
    <row r="297" spans="1:12" ht="24" customHeight="1" x14ac:dyDescent="0.15">
      <c r="A297" s="26">
        <v>45451</v>
      </c>
      <c r="B297" s="11" t="s">
        <v>409</v>
      </c>
      <c r="C297" s="27">
        <v>-9.16</v>
      </c>
      <c r="D297" s="28" t="s">
        <v>172</v>
      </c>
      <c r="E297" s="11" t="s">
        <v>410</v>
      </c>
      <c r="F297" s="11" t="s">
        <v>118</v>
      </c>
      <c r="G297" s="11" t="s">
        <v>51</v>
      </c>
      <c r="H297" s="11" t="s">
        <v>22</v>
      </c>
      <c r="I297" s="11" t="s">
        <v>23</v>
      </c>
      <c r="J297" s="11" t="s">
        <v>174</v>
      </c>
      <c r="K297" s="11" t="s">
        <v>11</v>
      </c>
      <c r="L297" s="11" t="s">
        <v>175</v>
      </c>
    </row>
    <row r="298" spans="1:12" ht="24" customHeight="1" x14ac:dyDescent="0.15">
      <c r="A298" s="24">
        <v>45451</v>
      </c>
      <c r="B298" s="12" t="s">
        <v>411</v>
      </c>
      <c r="C298" s="2">
        <v>-27.28</v>
      </c>
      <c r="D298" s="25" t="s">
        <v>172</v>
      </c>
      <c r="E298" s="12" t="s">
        <v>363</v>
      </c>
      <c r="F298" s="12" t="s">
        <v>39</v>
      </c>
      <c r="G298" s="12" t="s">
        <v>39</v>
      </c>
      <c r="H298" s="12" t="s">
        <v>22</v>
      </c>
      <c r="I298" s="12" t="s">
        <v>23</v>
      </c>
      <c r="J298" s="12" t="s">
        <v>174</v>
      </c>
      <c r="K298" s="12" t="s">
        <v>11</v>
      </c>
      <c r="L298" s="12" t="s">
        <v>175</v>
      </c>
    </row>
    <row r="299" spans="1:12" ht="24" customHeight="1" x14ac:dyDescent="0.15">
      <c r="A299" s="26">
        <v>45452</v>
      </c>
      <c r="B299" s="11" t="s">
        <v>412</v>
      </c>
      <c r="C299" s="27">
        <v>-50</v>
      </c>
      <c r="D299" s="28" t="s">
        <v>172</v>
      </c>
      <c r="E299" s="11" t="s">
        <v>413</v>
      </c>
      <c r="F299" s="11" t="s">
        <v>71</v>
      </c>
      <c r="G299" s="11" t="s">
        <v>42</v>
      </c>
      <c r="H299" s="11" t="s">
        <v>12</v>
      </c>
      <c r="I299" s="11" t="s">
        <v>13</v>
      </c>
      <c r="J299" s="11" t="s">
        <v>174</v>
      </c>
      <c r="K299" s="11" t="s">
        <v>11</v>
      </c>
      <c r="L299" s="11" t="s">
        <v>175</v>
      </c>
    </row>
    <row r="300" spans="1:12" ht="24" customHeight="1" x14ac:dyDescent="0.15">
      <c r="A300" s="24">
        <v>45452</v>
      </c>
      <c r="B300" s="12" t="s">
        <v>414</v>
      </c>
      <c r="C300" s="2">
        <v>-4.5</v>
      </c>
      <c r="D300" s="25" t="s">
        <v>172</v>
      </c>
      <c r="E300" s="12" t="s">
        <v>415</v>
      </c>
      <c r="F300" s="12" t="s">
        <v>73</v>
      </c>
      <c r="G300" s="12" t="s">
        <v>51</v>
      </c>
      <c r="H300" s="12" t="s">
        <v>22</v>
      </c>
      <c r="I300" s="12" t="s">
        <v>23</v>
      </c>
      <c r="J300" s="12" t="s">
        <v>174</v>
      </c>
      <c r="K300" s="12" t="s">
        <v>11</v>
      </c>
      <c r="L300" s="12" t="s">
        <v>175</v>
      </c>
    </row>
    <row r="301" spans="1:12" ht="24" customHeight="1" x14ac:dyDescent="0.15">
      <c r="A301" s="26">
        <v>45452</v>
      </c>
      <c r="B301" s="11" t="s">
        <v>416</v>
      </c>
      <c r="C301" s="27">
        <v>-39</v>
      </c>
      <c r="D301" s="28" t="s">
        <v>172</v>
      </c>
      <c r="E301" s="11" t="s">
        <v>417</v>
      </c>
      <c r="F301" s="11" t="s">
        <v>77</v>
      </c>
      <c r="G301" s="11" t="s">
        <v>33</v>
      </c>
      <c r="H301" s="11" t="s">
        <v>22</v>
      </c>
      <c r="I301" s="11" t="s">
        <v>23</v>
      </c>
      <c r="J301" s="11" t="s">
        <v>174</v>
      </c>
      <c r="K301" s="11" t="s">
        <v>11</v>
      </c>
      <c r="L301" s="11" t="s">
        <v>175</v>
      </c>
    </row>
    <row r="302" spans="1:12" ht="24" customHeight="1" x14ac:dyDescent="0.15">
      <c r="A302" s="24">
        <v>45452</v>
      </c>
      <c r="B302" s="12" t="s">
        <v>393</v>
      </c>
      <c r="C302" s="2">
        <v>-44.95</v>
      </c>
      <c r="D302" s="25" t="s">
        <v>172</v>
      </c>
      <c r="E302" s="12" t="s">
        <v>251</v>
      </c>
      <c r="F302" s="12" t="s">
        <v>88</v>
      </c>
      <c r="G302" s="12" t="s">
        <v>33</v>
      </c>
      <c r="H302" s="12" t="s">
        <v>22</v>
      </c>
      <c r="I302" s="12" t="s">
        <v>23</v>
      </c>
      <c r="J302" s="12" t="s">
        <v>174</v>
      </c>
      <c r="K302" s="12" t="s">
        <v>11</v>
      </c>
      <c r="L302" s="12" t="s">
        <v>175</v>
      </c>
    </row>
    <row r="303" spans="1:12" ht="24" customHeight="1" x14ac:dyDescent="0.15">
      <c r="A303" s="26">
        <v>45452</v>
      </c>
      <c r="B303" s="11" t="s">
        <v>418</v>
      </c>
      <c r="C303" s="27">
        <v>-43</v>
      </c>
      <c r="D303" s="28" t="s">
        <v>172</v>
      </c>
      <c r="E303" s="11" t="s">
        <v>197</v>
      </c>
      <c r="F303" s="11" t="s">
        <v>39</v>
      </c>
      <c r="G303" s="11" t="s">
        <v>39</v>
      </c>
      <c r="H303" s="11" t="s">
        <v>22</v>
      </c>
      <c r="I303" s="11" t="s">
        <v>23</v>
      </c>
      <c r="J303" s="11" t="s">
        <v>174</v>
      </c>
      <c r="K303" s="11" t="s">
        <v>11</v>
      </c>
      <c r="L303" s="11" t="s">
        <v>175</v>
      </c>
    </row>
    <row r="304" spans="1:12" ht="24" customHeight="1" x14ac:dyDescent="0.15">
      <c r="A304" s="24">
        <v>45452</v>
      </c>
      <c r="B304" s="12" t="s">
        <v>419</v>
      </c>
      <c r="C304" s="2">
        <v>-2.2400000000000002</v>
      </c>
      <c r="D304" s="25" t="s">
        <v>172</v>
      </c>
      <c r="E304" s="12" t="s">
        <v>355</v>
      </c>
      <c r="F304" s="12" t="s">
        <v>113</v>
      </c>
      <c r="G304" s="12" t="s">
        <v>60</v>
      </c>
      <c r="H304" s="12" t="s">
        <v>22</v>
      </c>
      <c r="I304" s="12" t="s">
        <v>23</v>
      </c>
      <c r="J304" s="12" t="s">
        <v>174</v>
      </c>
      <c r="K304" s="12" t="s">
        <v>11</v>
      </c>
      <c r="L304" s="12" t="s">
        <v>175</v>
      </c>
    </row>
    <row r="305" spans="1:12" ht="24" customHeight="1" x14ac:dyDescent="0.15">
      <c r="A305" s="26">
        <v>45452</v>
      </c>
      <c r="B305" s="11" t="s">
        <v>420</v>
      </c>
      <c r="C305" s="27">
        <v>-16.68</v>
      </c>
      <c r="D305" s="28" t="s">
        <v>172</v>
      </c>
      <c r="E305" s="11" t="s">
        <v>205</v>
      </c>
      <c r="F305" s="11" t="s">
        <v>135</v>
      </c>
      <c r="G305" s="11" t="s">
        <v>60</v>
      </c>
      <c r="H305" s="11" t="s">
        <v>22</v>
      </c>
      <c r="I305" s="11" t="s">
        <v>23</v>
      </c>
      <c r="J305" s="11" t="s">
        <v>174</v>
      </c>
      <c r="K305" s="11" t="s">
        <v>11</v>
      </c>
      <c r="L305" s="11" t="s">
        <v>175</v>
      </c>
    </row>
    <row r="306" spans="1:12" ht="24" customHeight="1" x14ac:dyDescent="0.15">
      <c r="A306" s="24">
        <v>45453</v>
      </c>
      <c r="B306" s="12" t="s">
        <v>421</v>
      </c>
      <c r="C306" s="2">
        <v>-17.21</v>
      </c>
      <c r="D306" s="25" t="s">
        <v>172</v>
      </c>
      <c r="E306" s="12" t="s">
        <v>205</v>
      </c>
      <c r="F306" s="12" t="s">
        <v>135</v>
      </c>
      <c r="G306" s="12" t="s">
        <v>60</v>
      </c>
      <c r="H306" s="12" t="s">
        <v>22</v>
      </c>
      <c r="I306" s="12" t="s">
        <v>23</v>
      </c>
      <c r="J306" s="12" t="s">
        <v>174</v>
      </c>
      <c r="K306" s="12" t="s">
        <v>11</v>
      </c>
      <c r="L306" s="12" t="s">
        <v>175</v>
      </c>
    </row>
    <row r="307" spans="1:12" ht="24" customHeight="1" x14ac:dyDescent="0.15">
      <c r="A307" s="26">
        <v>45453</v>
      </c>
      <c r="B307" s="11" t="s">
        <v>422</v>
      </c>
      <c r="C307" s="27">
        <v>-2.56</v>
      </c>
      <c r="D307" s="28" t="s">
        <v>172</v>
      </c>
      <c r="E307" s="11" t="s">
        <v>355</v>
      </c>
      <c r="F307" s="11" t="s">
        <v>113</v>
      </c>
      <c r="G307" s="11" t="s">
        <v>60</v>
      </c>
      <c r="H307" s="11" t="s">
        <v>22</v>
      </c>
      <c r="I307" s="11" t="s">
        <v>23</v>
      </c>
      <c r="J307" s="11" t="s">
        <v>174</v>
      </c>
      <c r="K307" s="11" t="s">
        <v>11</v>
      </c>
      <c r="L307" s="11" t="s">
        <v>175</v>
      </c>
    </row>
    <row r="308" spans="1:12" ht="24" customHeight="1" x14ac:dyDescent="0.15">
      <c r="A308" s="24">
        <v>45453</v>
      </c>
      <c r="B308" s="12" t="s">
        <v>423</v>
      </c>
      <c r="C308" s="2">
        <v>-79.89</v>
      </c>
      <c r="D308" s="25" t="s">
        <v>172</v>
      </c>
      <c r="E308" s="12" t="s">
        <v>363</v>
      </c>
      <c r="F308" s="12" t="s">
        <v>39</v>
      </c>
      <c r="G308" s="12" t="s">
        <v>39</v>
      </c>
      <c r="H308" s="12" t="s">
        <v>22</v>
      </c>
      <c r="I308" s="12" t="s">
        <v>23</v>
      </c>
      <c r="J308" s="12" t="s">
        <v>174</v>
      </c>
      <c r="K308" s="12" t="s">
        <v>11</v>
      </c>
      <c r="L308" s="12" t="s">
        <v>175</v>
      </c>
    </row>
    <row r="309" spans="1:12" ht="24" customHeight="1" x14ac:dyDescent="0.15">
      <c r="A309" s="26">
        <v>45453</v>
      </c>
      <c r="B309" s="11" t="s">
        <v>424</v>
      </c>
      <c r="C309" s="27">
        <v>-79.87</v>
      </c>
      <c r="D309" s="28" t="s">
        <v>172</v>
      </c>
      <c r="E309" s="11" t="s">
        <v>251</v>
      </c>
      <c r="F309" s="11" t="s">
        <v>88</v>
      </c>
      <c r="G309" s="11" t="s">
        <v>33</v>
      </c>
      <c r="H309" s="11" t="s">
        <v>22</v>
      </c>
      <c r="I309" s="11" t="s">
        <v>23</v>
      </c>
      <c r="J309" s="11" t="s">
        <v>174</v>
      </c>
      <c r="K309" s="11" t="s">
        <v>11</v>
      </c>
      <c r="L309" s="11" t="s">
        <v>175</v>
      </c>
    </row>
    <row r="310" spans="1:12" ht="24" customHeight="1" x14ac:dyDescent="0.15">
      <c r="A310" s="24">
        <v>45454</v>
      </c>
      <c r="B310" s="12" t="s">
        <v>425</v>
      </c>
      <c r="C310" s="2">
        <v>-5.2</v>
      </c>
      <c r="D310" s="25" t="s">
        <v>172</v>
      </c>
      <c r="E310" s="12" t="s">
        <v>370</v>
      </c>
      <c r="F310" s="12" t="s">
        <v>73</v>
      </c>
      <c r="G310" s="12" t="s">
        <v>51</v>
      </c>
      <c r="H310" s="12" t="s">
        <v>22</v>
      </c>
      <c r="I310" s="12" t="s">
        <v>23</v>
      </c>
      <c r="J310" s="12" t="s">
        <v>174</v>
      </c>
      <c r="K310" s="12" t="s">
        <v>11</v>
      </c>
      <c r="L310" s="12" t="s">
        <v>175</v>
      </c>
    </row>
    <row r="311" spans="1:12" ht="24" customHeight="1" x14ac:dyDescent="0.15">
      <c r="A311" s="26">
        <v>45454</v>
      </c>
      <c r="B311" s="11" t="s">
        <v>426</v>
      </c>
      <c r="C311" s="27">
        <v>6</v>
      </c>
      <c r="D311" s="28" t="s">
        <v>172</v>
      </c>
      <c r="E311" s="11" t="s">
        <v>179</v>
      </c>
      <c r="F311" s="11" t="s">
        <v>137</v>
      </c>
      <c r="G311" s="11" t="s">
        <v>61</v>
      </c>
      <c r="H311" s="11" t="s">
        <v>12</v>
      </c>
      <c r="I311" s="11" t="s">
        <v>13</v>
      </c>
      <c r="J311" s="11" t="s">
        <v>185</v>
      </c>
      <c r="K311" s="11" t="s">
        <v>11</v>
      </c>
      <c r="L311" s="11" t="s">
        <v>358</v>
      </c>
    </row>
    <row r="312" spans="1:12" ht="24" customHeight="1" x14ac:dyDescent="0.15">
      <c r="A312" s="24">
        <v>45454</v>
      </c>
      <c r="B312" s="12" t="s">
        <v>427</v>
      </c>
      <c r="C312" s="2">
        <v>-6</v>
      </c>
      <c r="D312" s="25" t="s">
        <v>172</v>
      </c>
      <c r="E312" s="12" t="s">
        <v>214</v>
      </c>
      <c r="F312" s="12" t="s">
        <v>137</v>
      </c>
      <c r="G312" s="12" t="s">
        <v>61</v>
      </c>
      <c r="H312" s="12" t="s">
        <v>22</v>
      </c>
      <c r="I312" s="12" t="s">
        <v>23</v>
      </c>
      <c r="J312" s="12" t="s">
        <v>174</v>
      </c>
      <c r="K312" s="12" t="s">
        <v>11</v>
      </c>
      <c r="L312" s="12" t="s">
        <v>175</v>
      </c>
    </row>
    <row r="313" spans="1:12" ht="24" customHeight="1" x14ac:dyDescent="0.15">
      <c r="A313" s="26">
        <v>45455</v>
      </c>
      <c r="B313" s="11" t="s">
        <v>428</v>
      </c>
      <c r="C313" s="27">
        <v>-7.32</v>
      </c>
      <c r="D313" s="28" t="s">
        <v>172</v>
      </c>
      <c r="E313" s="11" t="s">
        <v>355</v>
      </c>
      <c r="F313" s="11" t="s">
        <v>113</v>
      </c>
      <c r="G313" s="11" t="s">
        <v>60</v>
      </c>
      <c r="H313" s="11" t="s">
        <v>22</v>
      </c>
      <c r="I313" s="11" t="s">
        <v>23</v>
      </c>
      <c r="J313" s="11" t="s">
        <v>174</v>
      </c>
      <c r="K313" s="11" t="s">
        <v>11</v>
      </c>
      <c r="L313" s="11" t="s">
        <v>175</v>
      </c>
    </row>
    <row r="314" spans="1:12" ht="24" customHeight="1" x14ac:dyDescent="0.15">
      <c r="A314" s="24">
        <v>45455</v>
      </c>
      <c r="B314" s="12" t="s">
        <v>429</v>
      </c>
      <c r="C314" s="2">
        <v>-1.2</v>
      </c>
      <c r="D314" s="25" t="s">
        <v>172</v>
      </c>
      <c r="E314" s="12" t="s">
        <v>179</v>
      </c>
      <c r="F314" s="12" t="s">
        <v>129</v>
      </c>
      <c r="G314" s="12" t="s">
        <v>61</v>
      </c>
      <c r="H314" s="12" t="s">
        <v>12</v>
      </c>
      <c r="I314" s="12" t="s">
        <v>13</v>
      </c>
      <c r="J314" s="12" t="s">
        <v>174</v>
      </c>
      <c r="K314" s="12" t="s">
        <v>11</v>
      </c>
      <c r="L314" s="12" t="s">
        <v>358</v>
      </c>
    </row>
    <row r="315" spans="1:12" ht="24" customHeight="1" x14ac:dyDescent="0.15">
      <c r="A315" s="26">
        <v>45455</v>
      </c>
      <c r="B315" s="11" t="s">
        <v>430</v>
      </c>
      <c r="C315" s="27">
        <v>-6</v>
      </c>
      <c r="D315" s="28" t="s">
        <v>172</v>
      </c>
      <c r="E315" s="11" t="s">
        <v>179</v>
      </c>
      <c r="F315" s="11" t="s">
        <v>129</v>
      </c>
      <c r="G315" s="11" t="s">
        <v>61</v>
      </c>
      <c r="H315" s="11" t="s">
        <v>12</v>
      </c>
      <c r="I315" s="11" t="s">
        <v>13</v>
      </c>
      <c r="J315" s="11" t="s">
        <v>174</v>
      </c>
      <c r="K315" s="11" t="s">
        <v>11</v>
      </c>
      <c r="L315" s="11" t="s">
        <v>358</v>
      </c>
    </row>
    <row r="316" spans="1:12" ht="24" customHeight="1" x14ac:dyDescent="0.15">
      <c r="A316" s="24">
        <v>45455</v>
      </c>
      <c r="B316" s="12" t="s">
        <v>431</v>
      </c>
      <c r="C316" s="2">
        <v>-16.16</v>
      </c>
      <c r="D316" s="25" t="s">
        <v>172</v>
      </c>
      <c r="E316" s="12" t="s">
        <v>432</v>
      </c>
      <c r="F316" s="12" t="s">
        <v>118</v>
      </c>
      <c r="G316" s="12" t="s">
        <v>51</v>
      </c>
      <c r="H316" s="12" t="s">
        <v>22</v>
      </c>
      <c r="I316" s="12" t="s">
        <v>23</v>
      </c>
      <c r="J316" s="12" t="s">
        <v>174</v>
      </c>
      <c r="K316" s="12" t="s">
        <v>11</v>
      </c>
      <c r="L316" s="12" t="s">
        <v>175</v>
      </c>
    </row>
    <row r="317" spans="1:12" ht="24" customHeight="1" x14ac:dyDescent="0.15">
      <c r="A317" s="26">
        <v>45456</v>
      </c>
      <c r="B317" s="11" t="s">
        <v>433</v>
      </c>
      <c r="C317" s="27">
        <v>-8.01</v>
      </c>
      <c r="D317" s="28" t="s">
        <v>172</v>
      </c>
      <c r="E317" s="11" t="s">
        <v>355</v>
      </c>
      <c r="F317" s="11" t="s">
        <v>113</v>
      </c>
      <c r="G317" s="11" t="s">
        <v>60</v>
      </c>
      <c r="H317" s="11" t="s">
        <v>22</v>
      </c>
      <c r="I317" s="11" t="s">
        <v>23</v>
      </c>
      <c r="J317" s="11" t="s">
        <v>174</v>
      </c>
      <c r="K317" s="11" t="s">
        <v>11</v>
      </c>
      <c r="L317" s="11" t="s">
        <v>175</v>
      </c>
    </row>
    <row r="318" spans="1:12" ht="24" customHeight="1" x14ac:dyDescent="0.15">
      <c r="A318" s="24">
        <v>45456</v>
      </c>
      <c r="B318" s="12" t="s">
        <v>434</v>
      </c>
      <c r="C318" s="2">
        <v>-4.5</v>
      </c>
      <c r="D318" s="25" t="s">
        <v>172</v>
      </c>
      <c r="E318" s="12" t="s">
        <v>435</v>
      </c>
      <c r="F318" s="12" t="s">
        <v>73</v>
      </c>
      <c r="G318" s="12" t="s">
        <v>51</v>
      </c>
      <c r="H318" s="12" t="s">
        <v>22</v>
      </c>
      <c r="I318" s="12" t="s">
        <v>23</v>
      </c>
      <c r="J318" s="12" t="s">
        <v>174</v>
      </c>
      <c r="K318" s="12" t="s">
        <v>11</v>
      </c>
      <c r="L318" s="12" t="s">
        <v>175</v>
      </c>
    </row>
    <row r="319" spans="1:12" ht="24" customHeight="1" x14ac:dyDescent="0.15">
      <c r="A319" s="26">
        <v>45456</v>
      </c>
      <c r="B319" s="11" t="s">
        <v>436</v>
      </c>
      <c r="C319" s="27">
        <v>-86.4</v>
      </c>
      <c r="D319" s="28" t="s">
        <v>172</v>
      </c>
      <c r="E319" s="11" t="s">
        <v>179</v>
      </c>
      <c r="F319" s="11" t="s">
        <v>61</v>
      </c>
      <c r="G319" s="11" t="s">
        <v>42</v>
      </c>
      <c r="H319" s="11" t="s">
        <v>22</v>
      </c>
      <c r="I319" s="11" t="s">
        <v>23</v>
      </c>
      <c r="J319" s="11" t="s">
        <v>174</v>
      </c>
      <c r="K319" s="11" t="s">
        <v>11</v>
      </c>
      <c r="L319" s="11" t="s">
        <v>175</v>
      </c>
    </row>
    <row r="320" spans="1:12" ht="24" customHeight="1" x14ac:dyDescent="0.15">
      <c r="A320" s="24">
        <v>45457</v>
      </c>
      <c r="B320" s="12" t="s">
        <v>437</v>
      </c>
      <c r="C320" s="2">
        <v>9.44</v>
      </c>
      <c r="D320" s="25" t="s">
        <v>172</v>
      </c>
      <c r="E320" s="12" t="s">
        <v>179</v>
      </c>
      <c r="F320" s="12" t="s">
        <v>138</v>
      </c>
      <c r="G320" s="12" t="s">
        <v>44</v>
      </c>
      <c r="H320" s="12" t="s">
        <v>22</v>
      </c>
      <c r="I320" s="12" t="s">
        <v>23</v>
      </c>
      <c r="J320" s="12" t="s">
        <v>185</v>
      </c>
      <c r="K320" s="12" t="s">
        <v>11</v>
      </c>
      <c r="L320" s="12" t="s">
        <v>175</v>
      </c>
    </row>
    <row r="321" spans="1:12" ht="24" customHeight="1" x14ac:dyDescent="0.15">
      <c r="A321" s="26">
        <v>45457</v>
      </c>
      <c r="B321" s="11" t="s">
        <v>438</v>
      </c>
      <c r="C321" s="27">
        <v>-3.79</v>
      </c>
      <c r="D321" s="28" t="s">
        <v>172</v>
      </c>
      <c r="E321" s="11" t="s">
        <v>355</v>
      </c>
      <c r="F321" s="11" t="s">
        <v>113</v>
      </c>
      <c r="G321" s="11" t="s">
        <v>60</v>
      </c>
      <c r="H321" s="11" t="s">
        <v>22</v>
      </c>
      <c r="I321" s="11" t="s">
        <v>23</v>
      </c>
      <c r="J321" s="11" t="s">
        <v>174</v>
      </c>
      <c r="K321" s="11" t="s">
        <v>11</v>
      </c>
      <c r="L321" s="11" t="s">
        <v>175</v>
      </c>
    </row>
    <row r="322" spans="1:12" ht="24" customHeight="1" x14ac:dyDescent="0.15">
      <c r="A322" s="24">
        <v>45457</v>
      </c>
      <c r="B322" s="12" t="s">
        <v>439</v>
      </c>
      <c r="C322" s="2">
        <v>-9.15</v>
      </c>
      <c r="D322" s="25" t="s">
        <v>172</v>
      </c>
      <c r="E322" s="12" t="s">
        <v>440</v>
      </c>
      <c r="F322" s="12" t="s">
        <v>68</v>
      </c>
      <c r="G322" s="12" t="s">
        <v>51</v>
      </c>
      <c r="H322" s="12" t="s">
        <v>22</v>
      </c>
      <c r="I322" s="12" t="s">
        <v>23</v>
      </c>
      <c r="J322" s="12" t="s">
        <v>174</v>
      </c>
      <c r="K322" s="12" t="s">
        <v>11</v>
      </c>
      <c r="L322" s="12" t="s">
        <v>175</v>
      </c>
    </row>
    <row r="323" spans="1:12" ht="24" customHeight="1" x14ac:dyDescent="0.15">
      <c r="A323" s="26">
        <v>45458</v>
      </c>
      <c r="B323" s="11" t="s">
        <v>441</v>
      </c>
      <c r="C323" s="27">
        <v>-16.059999999999999</v>
      </c>
      <c r="D323" s="28" t="s">
        <v>172</v>
      </c>
      <c r="E323" s="11" t="s">
        <v>442</v>
      </c>
      <c r="F323" s="11" t="s">
        <v>118</v>
      </c>
      <c r="G323" s="11" t="s">
        <v>51</v>
      </c>
      <c r="H323" s="11" t="s">
        <v>22</v>
      </c>
      <c r="I323" s="11" t="s">
        <v>23</v>
      </c>
      <c r="J323" s="11" t="s">
        <v>174</v>
      </c>
      <c r="K323" s="11" t="s">
        <v>11</v>
      </c>
      <c r="L323" s="11" t="s">
        <v>175</v>
      </c>
    </row>
    <row r="324" spans="1:12" ht="24" customHeight="1" x14ac:dyDescent="0.15">
      <c r="A324" s="24">
        <v>45458</v>
      </c>
      <c r="B324" s="12" t="s">
        <v>443</v>
      </c>
      <c r="C324" s="2">
        <v>-2.2400000000000002</v>
      </c>
      <c r="D324" s="25" t="s">
        <v>172</v>
      </c>
      <c r="E324" s="12" t="s">
        <v>355</v>
      </c>
      <c r="F324" s="12" t="s">
        <v>113</v>
      </c>
      <c r="G324" s="12" t="s">
        <v>60</v>
      </c>
      <c r="H324" s="12" t="s">
        <v>22</v>
      </c>
      <c r="I324" s="12" t="s">
        <v>23</v>
      </c>
      <c r="J324" s="12" t="s">
        <v>174</v>
      </c>
      <c r="K324" s="12" t="s">
        <v>11</v>
      </c>
      <c r="L324" s="12" t="s">
        <v>175</v>
      </c>
    </row>
    <row r="325" spans="1:12" ht="24" customHeight="1" x14ac:dyDescent="0.15">
      <c r="A325" s="26">
        <v>45458</v>
      </c>
      <c r="B325" s="11" t="s">
        <v>444</v>
      </c>
      <c r="C325" s="27">
        <v>-14</v>
      </c>
      <c r="D325" s="28" t="s">
        <v>172</v>
      </c>
      <c r="E325" s="11" t="s">
        <v>179</v>
      </c>
      <c r="F325" s="11" t="s">
        <v>61</v>
      </c>
      <c r="G325" s="11" t="s">
        <v>42</v>
      </c>
      <c r="H325" s="11" t="s">
        <v>22</v>
      </c>
      <c r="I325" s="11" t="s">
        <v>23</v>
      </c>
      <c r="J325" s="11" t="s">
        <v>174</v>
      </c>
      <c r="K325" s="11" t="s">
        <v>11</v>
      </c>
      <c r="L325" s="11" t="s">
        <v>175</v>
      </c>
    </row>
    <row r="326" spans="1:12" ht="24" customHeight="1" x14ac:dyDescent="0.15">
      <c r="A326" s="24">
        <v>45458</v>
      </c>
      <c r="B326" s="12" t="s">
        <v>445</v>
      </c>
      <c r="C326" s="2">
        <v>-5.2</v>
      </c>
      <c r="D326" s="25" t="s">
        <v>172</v>
      </c>
      <c r="E326" s="12" t="s">
        <v>446</v>
      </c>
      <c r="F326" s="12" t="s">
        <v>73</v>
      </c>
      <c r="G326" s="12" t="s">
        <v>51</v>
      </c>
      <c r="H326" s="12" t="s">
        <v>22</v>
      </c>
      <c r="I326" s="12" t="s">
        <v>23</v>
      </c>
      <c r="J326" s="12" t="s">
        <v>174</v>
      </c>
      <c r="K326" s="12" t="s">
        <v>11</v>
      </c>
      <c r="L326" s="12" t="s">
        <v>175</v>
      </c>
    </row>
    <row r="327" spans="1:12" ht="24" customHeight="1" x14ac:dyDescent="0.15">
      <c r="A327" s="26">
        <v>45458</v>
      </c>
      <c r="B327" s="11" t="s">
        <v>447</v>
      </c>
      <c r="C327" s="27">
        <v>-76.760000000000005</v>
      </c>
      <c r="D327" s="28" t="s">
        <v>172</v>
      </c>
      <c r="E327" s="11" t="s">
        <v>448</v>
      </c>
      <c r="F327" s="11" t="s">
        <v>118</v>
      </c>
      <c r="G327" s="11" t="s">
        <v>51</v>
      </c>
      <c r="H327" s="11" t="s">
        <v>22</v>
      </c>
      <c r="I327" s="11" t="s">
        <v>23</v>
      </c>
      <c r="J327" s="11" t="s">
        <v>174</v>
      </c>
      <c r="K327" s="11" t="s">
        <v>11</v>
      </c>
      <c r="L327" s="11" t="s">
        <v>175</v>
      </c>
    </row>
    <row r="328" spans="1:12" ht="24" customHeight="1" x14ac:dyDescent="0.15">
      <c r="A328" s="24">
        <v>45459</v>
      </c>
      <c r="B328" s="12" t="s">
        <v>449</v>
      </c>
      <c r="C328" s="2">
        <v>-13.98</v>
      </c>
      <c r="D328" s="25" t="s">
        <v>172</v>
      </c>
      <c r="E328" s="12" t="s">
        <v>200</v>
      </c>
      <c r="F328" s="12" t="s">
        <v>133</v>
      </c>
      <c r="G328" s="12" t="s">
        <v>51</v>
      </c>
      <c r="H328" s="12" t="s">
        <v>22</v>
      </c>
      <c r="I328" s="12" t="s">
        <v>23</v>
      </c>
      <c r="J328" s="12" t="s">
        <v>174</v>
      </c>
      <c r="K328" s="12" t="s">
        <v>11</v>
      </c>
      <c r="L328" s="12" t="s">
        <v>175</v>
      </c>
    </row>
    <row r="329" spans="1:12" ht="24" customHeight="1" x14ac:dyDescent="0.15">
      <c r="A329" s="26">
        <v>45459</v>
      </c>
      <c r="B329" s="11" t="s">
        <v>450</v>
      </c>
      <c r="C329" s="27">
        <v>-87.49</v>
      </c>
      <c r="D329" s="28" t="s">
        <v>172</v>
      </c>
      <c r="E329" s="11" t="s">
        <v>200</v>
      </c>
      <c r="F329" s="11" t="s">
        <v>133</v>
      </c>
      <c r="G329" s="11" t="s">
        <v>51</v>
      </c>
      <c r="H329" s="11" t="s">
        <v>22</v>
      </c>
      <c r="I329" s="11" t="s">
        <v>23</v>
      </c>
      <c r="J329" s="11" t="s">
        <v>174</v>
      </c>
      <c r="K329" s="11" t="s">
        <v>11</v>
      </c>
      <c r="L329" s="11" t="s">
        <v>175</v>
      </c>
    </row>
    <row r="330" spans="1:12" ht="24" customHeight="1" x14ac:dyDescent="0.15">
      <c r="A330" s="24">
        <v>45459</v>
      </c>
      <c r="B330" s="12" t="s">
        <v>439</v>
      </c>
      <c r="C330" s="2">
        <v>-30.51</v>
      </c>
      <c r="D330" s="25" t="s">
        <v>172</v>
      </c>
      <c r="E330" s="12" t="s">
        <v>440</v>
      </c>
      <c r="F330" s="12" t="s">
        <v>68</v>
      </c>
      <c r="G330" s="12" t="s">
        <v>51</v>
      </c>
      <c r="H330" s="12" t="s">
        <v>22</v>
      </c>
      <c r="I330" s="12" t="s">
        <v>23</v>
      </c>
      <c r="J330" s="12" t="s">
        <v>174</v>
      </c>
      <c r="K330" s="12" t="s">
        <v>11</v>
      </c>
      <c r="L330" s="12" t="s">
        <v>175</v>
      </c>
    </row>
    <row r="331" spans="1:12" ht="24" customHeight="1" x14ac:dyDescent="0.15">
      <c r="A331" s="26">
        <v>45460</v>
      </c>
      <c r="B331" s="11" t="s">
        <v>451</v>
      </c>
      <c r="C331" s="27">
        <v>86.42</v>
      </c>
      <c r="D331" s="28" t="s">
        <v>172</v>
      </c>
      <c r="E331" s="11" t="s">
        <v>179</v>
      </c>
      <c r="F331" s="11" t="s">
        <v>91</v>
      </c>
      <c r="G331" s="11" t="s">
        <v>37</v>
      </c>
      <c r="H331" s="11" t="s">
        <v>22</v>
      </c>
      <c r="I331" s="11" t="s">
        <v>23</v>
      </c>
      <c r="J331" s="11" t="s">
        <v>185</v>
      </c>
      <c r="K331" s="11" t="s">
        <v>11</v>
      </c>
      <c r="L331" s="11" t="s">
        <v>175</v>
      </c>
    </row>
    <row r="332" spans="1:12" ht="24" customHeight="1" x14ac:dyDescent="0.15">
      <c r="A332" s="24">
        <v>45460</v>
      </c>
      <c r="B332" s="12" t="s">
        <v>452</v>
      </c>
      <c r="C332" s="2">
        <v>-299</v>
      </c>
      <c r="D332" s="25" t="s">
        <v>172</v>
      </c>
      <c r="E332" s="12" t="s">
        <v>374</v>
      </c>
      <c r="F332" s="12" t="s">
        <v>93</v>
      </c>
      <c r="G332" s="12" t="s">
        <v>41</v>
      </c>
      <c r="H332" s="12" t="s">
        <v>22</v>
      </c>
      <c r="I332" s="12" t="s">
        <v>23</v>
      </c>
      <c r="J332" s="12" t="s">
        <v>174</v>
      </c>
      <c r="K332" s="12" t="s">
        <v>11</v>
      </c>
      <c r="L332" s="12" t="s">
        <v>175</v>
      </c>
    </row>
    <row r="333" spans="1:12" ht="24" customHeight="1" x14ac:dyDescent="0.15">
      <c r="A333" s="26">
        <v>45460</v>
      </c>
      <c r="B333" s="11" t="s">
        <v>453</v>
      </c>
      <c r="C333" s="27">
        <v>-14.8</v>
      </c>
      <c r="D333" s="28" t="s">
        <v>172</v>
      </c>
      <c r="E333" s="11" t="s">
        <v>454</v>
      </c>
      <c r="F333" s="11" t="s">
        <v>39</v>
      </c>
      <c r="G333" s="11" t="s">
        <v>39</v>
      </c>
      <c r="H333" s="11" t="s">
        <v>22</v>
      </c>
      <c r="I333" s="11" t="s">
        <v>23</v>
      </c>
      <c r="J333" s="11" t="s">
        <v>174</v>
      </c>
      <c r="K333" s="11" t="s">
        <v>11</v>
      </c>
      <c r="L333" s="11" t="s">
        <v>175</v>
      </c>
    </row>
    <row r="334" spans="1:12" ht="24" customHeight="1" x14ac:dyDescent="0.15">
      <c r="A334" s="24">
        <v>45460</v>
      </c>
      <c r="B334" s="12" t="s">
        <v>455</v>
      </c>
      <c r="C334" s="2">
        <v>77.09</v>
      </c>
      <c r="D334" s="25" t="s">
        <v>172</v>
      </c>
      <c r="E334" s="12" t="s">
        <v>179</v>
      </c>
      <c r="F334" s="12" t="s">
        <v>138</v>
      </c>
      <c r="G334" s="12" t="s">
        <v>44</v>
      </c>
      <c r="H334" s="12" t="s">
        <v>22</v>
      </c>
      <c r="I334" s="12" t="s">
        <v>23</v>
      </c>
      <c r="J334" s="12" t="s">
        <v>185</v>
      </c>
      <c r="K334" s="12" t="s">
        <v>11</v>
      </c>
      <c r="L334" s="12" t="s">
        <v>175</v>
      </c>
    </row>
    <row r="335" spans="1:12" ht="24" customHeight="1" x14ac:dyDescent="0.15">
      <c r="A335" s="26">
        <v>45461</v>
      </c>
      <c r="B335" s="11" t="s">
        <v>456</v>
      </c>
      <c r="C335" s="27">
        <v>-10.95</v>
      </c>
      <c r="D335" s="28" t="s">
        <v>172</v>
      </c>
      <c r="E335" s="11" t="s">
        <v>179</v>
      </c>
      <c r="F335" s="11" t="s">
        <v>61</v>
      </c>
      <c r="G335" s="11" t="s">
        <v>42</v>
      </c>
      <c r="H335" s="11" t="s">
        <v>22</v>
      </c>
      <c r="I335" s="11" t="s">
        <v>23</v>
      </c>
      <c r="J335" s="11" t="s">
        <v>174</v>
      </c>
      <c r="K335" s="11" t="s">
        <v>11</v>
      </c>
      <c r="L335" s="11" t="s">
        <v>175</v>
      </c>
    </row>
    <row r="336" spans="1:12" ht="24" customHeight="1" x14ac:dyDescent="0.15">
      <c r="A336" s="24">
        <v>45461</v>
      </c>
      <c r="B336" s="12" t="s">
        <v>457</v>
      </c>
      <c r="C336" s="2">
        <v>-1.72</v>
      </c>
      <c r="D336" s="25" t="s">
        <v>172</v>
      </c>
      <c r="E336" s="12" t="s">
        <v>197</v>
      </c>
      <c r="F336" s="12" t="s">
        <v>39</v>
      </c>
      <c r="G336" s="12" t="s">
        <v>39</v>
      </c>
      <c r="H336" s="12" t="s">
        <v>22</v>
      </c>
      <c r="I336" s="12" t="s">
        <v>23</v>
      </c>
      <c r="J336" s="12" t="s">
        <v>174</v>
      </c>
      <c r="K336" s="12" t="s">
        <v>11</v>
      </c>
      <c r="L336" s="12" t="s">
        <v>175</v>
      </c>
    </row>
    <row r="337" spans="1:12" ht="24" customHeight="1" x14ac:dyDescent="0.15">
      <c r="A337" s="26">
        <v>45462</v>
      </c>
      <c r="B337" s="11" t="s">
        <v>458</v>
      </c>
      <c r="C337" s="27">
        <v>-91.17</v>
      </c>
      <c r="D337" s="28" t="s">
        <v>172</v>
      </c>
      <c r="E337" s="11" t="s">
        <v>208</v>
      </c>
      <c r="F337" s="11" t="s">
        <v>97</v>
      </c>
      <c r="G337" s="11" t="s">
        <v>47</v>
      </c>
      <c r="H337" s="11" t="s">
        <v>22</v>
      </c>
      <c r="I337" s="11" t="s">
        <v>23</v>
      </c>
      <c r="J337" s="11" t="s">
        <v>174</v>
      </c>
      <c r="K337" s="11" t="s">
        <v>11</v>
      </c>
      <c r="L337" s="11" t="s">
        <v>175</v>
      </c>
    </row>
    <row r="338" spans="1:12" ht="24" customHeight="1" x14ac:dyDescent="0.15">
      <c r="A338" s="24">
        <v>45462</v>
      </c>
      <c r="B338" s="12" t="s">
        <v>459</v>
      </c>
      <c r="C338" s="2">
        <v>-8.4700000000000006</v>
      </c>
      <c r="D338" s="25" t="s">
        <v>172</v>
      </c>
      <c r="E338" s="12" t="s">
        <v>460</v>
      </c>
      <c r="F338" s="12" t="s">
        <v>135</v>
      </c>
      <c r="G338" s="12" t="s">
        <v>60</v>
      </c>
      <c r="H338" s="12" t="s">
        <v>22</v>
      </c>
      <c r="I338" s="12" t="s">
        <v>23</v>
      </c>
      <c r="J338" s="12" t="s">
        <v>174</v>
      </c>
      <c r="K338" s="12" t="s">
        <v>11</v>
      </c>
      <c r="L338" s="12" t="s">
        <v>175</v>
      </c>
    </row>
    <row r="339" spans="1:12" ht="24" customHeight="1" x14ac:dyDescent="0.15">
      <c r="A339" s="26">
        <v>45462</v>
      </c>
      <c r="B339" s="11" t="s">
        <v>459</v>
      </c>
      <c r="C339" s="27">
        <v>-25.18</v>
      </c>
      <c r="D339" s="28" t="s">
        <v>172</v>
      </c>
      <c r="E339" s="11" t="s">
        <v>460</v>
      </c>
      <c r="F339" s="11" t="s">
        <v>135</v>
      </c>
      <c r="G339" s="11" t="s">
        <v>60</v>
      </c>
      <c r="H339" s="11" t="s">
        <v>22</v>
      </c>
      <c r="I339" s="11" t="s">
        <v>23</v>
      </c>
      <c r="J339" s="11" t="s">
        <v>174</v>
      </c>
      <c r="K339" s="11" t="s">
        <v>11</v>
      </c>
      <c r="L339" s="11" t="s">
        <v>175</v>
      </c>
    </row>
    <row r="340" spans="1:12" ht="24" customHeight="1" x14ac:dyDescent="0.15">
      <c r="A340" s="24">
        <v>45462</v>
      </c>
      <c r="B340" s="12" t="s">
        <v>461</v>
      </c>
      <c r="C340" s="2">
        <v>-15.15</v>
      </c>
      <c r="D340" s="25" t="s">
        <v>172</v>
      </c>
      <c r="E340" s="12" t="s">
        <v>462</v>
      </c>
      <c r="F340" s="12" t="s">
        <v>118</v>
      </c>
      <c r="G340" s="12" t="s">
        <v>51</v>
      </c>
      <c r="H340" s="12" t="s">
        <v>22</v>
      </c>
      <c r="I340" s="12" t="s">
        <v>23</v>
      </c>
      <c r="J340" s="12" t="s">
        <v>174</v>
      </c>
      <c r="K340" s="12" t="s">
        <v>11</v>
      </c>
      <c r="L340" s="12" t="s">
        <v>175</v>
      </c>
    </row>
    <row r="341" spans="1:12" ht="24" customHeight="1" x14ac:dyDescent="0.15">
      <c r="A341" s="26">
        <v>45462</v>
      </c>
      <c r="B341" s="11" t="s">
        <v>463</v>
      </c>
      <c r="C341" s="27">
        <v>-5.61</v>
      </c>
      <c r="D341" s="28" t="s">
        <v>172</v>
      </c>
      <c r="E341" s="11" t="s">
        <v>363</v>
      </c>
      <c r="F341" s="11" t="s">
        <v>39</v>
      </c>
      <c r="G341" s="11" t="s">
        <v>39</v>
      </c>
      <c r="H341" s="11" t="s">
        <v>22</v>
      </c>
      <c r="I341" s="11" t="s">
        <v>23</v>
      </c>
      <c r="J341" s="11" t="s">
        <v>174</v>
      </c>
      <c r="K341" s="11" t="s">
        <v>11</v>
      </c>
      <c r="L341" s="11" t="s">
        <v>175</v>
      </c>
    </row>
    <row r="342" spans="1:12" ht="24" customHeight="1" x14ac:dyDescent="0.15">
      <c r="A342" s="24">
        <v>45463</v>
      </c>
      <c r="B342" s="12" t="s">
        <v>464</v>
      </c>
      <c r="C342" s="2">
        <v>-10</v>
      </c>
      <c r="D342" s="25" t="s">
        <v>172</v>
      </c>
      <c r="E342" s="12" t="s">
        <v>179</v>
      </c>
      <c r="F342" s="12" t="s">
        <v>139</v>
      </c>
      <c r="G342" s="12" t="s">
        <v>42</v>
      </c>
      <c r="H342" s="12" t="s">
        <v>12</v>
      </c>
      <c r="I342" s="12" t="s">
        <v>13</v>
      </c>
      <c r="J342" s="12" t="s">
        <v>174</v>
      </c>
      <c r="K342" s="12" t="s">
        <v>11</v>
      </c>
      <c r="L342" s="12" t="s">
        <v>358</v>
      </c>
    </row>
    <row r="343" spans="1:12" ht="24" customHeight="1" x14ac:dyDescent="0.15">
      <c r="A343" s="26">
        <v>45463</v>
      </c>
      <c r="B343" s="11" t="s">
        <v>465</v>
      </c>
      <c r="C343" s="27">
        <v>-15</v>
      </c>
      <c r="D343" s="28" t="s">
        <v>172</v>
      </c>
      <c r="E343" s="11" t="s">
        <v>179</v>
      </c>
      <c r="F343" s="11" t="s">
        <v>129</v>
      </c>
      <c r="G343" s="11" t="s">
        <v>61</v>
      </c>
      <c r="H343" s="11" t="s">
        <v>12</v>
      </c>
      <c r="I343" s="11" t="s">
        <v>13</v>
      </c>
      <c r="J343" s="11" t="s">
        <v>174</v>
      </c>
      <c r="K343" s="11" t="s">
        <v>11</v>
      </c>
      <c r="L343" s="11" t="s">
        <v>358</v>
      </c>
    </row>
    <row r="344" spans="1:12" ht="24" customHeight="1" x14ac:dyDescent="0.15">
      <c r="A344" s="24">
        <v>45463</v>
      </c>
      <c r="B344" s="12" t="s">
        <v>269</v>
      </c>
      <c r="C344" s="2">
        <v>-108</v>
      </c>
      <c r="D344" s="25" t="s">
        <v>172</v>
      </c>
      <c r="E344" s="12" t="s">
        <v>179</v>
      </c>
      <c r="F344" s="12" t="s">
        <v>106</v>
      </c>
      <c r="G344" s="12" t="s">
        <v>61</v>
      </c>
      <c r="H344" s="12" t="s">
        <v>15</v>
      </c>
      <c r="I344" s="12" t="s">
        <v>16</v>
      </c>
      <c r="J344" s="12" t="s">
        <v>174</v>
      </c>
      <c r="K344" s="12" t="s">
        <v>11</v>
      </c>
      <c r="L344" s="12" t="s">
        <v>270</v>
      </c>
    </row>
    <row r="345" spans="1:12" ht="24" customHeight="1" x14ac:dyDescent="0.15">
      <c r="A345" s="26">
        <v>45463</v>
      </c>
      <c r="B345" s="11" t="s">
        <v>268</v>
      </c>
      <c r="C345" s="27">
        <v>186</v>
      </c>
      <c r="D345" s="28" t="s">
        <v>172</v>
      </c>
      <c r="E345" s="11" t="s">
        <v>179</v>
      </c>
      <c r="F345" s="11" t="s">
        <v>101</v>
      </c>
      <c r="G345" s="11" t="s">
        <v>61</v>
      </c>
      <c r="H345" s="11" t="s">
        <v>15</v>
      </c>
      <c r="I345" s="11" t="s">
        <v>16</v>
      </c>
      <c r="J345" s="11" t="s">
        <v>185</v>
      </c>
      <c r="K345" s="11" t="s">
        <v>11</v>
      </c>
      <c r="L345" s="11" t="s">
        <v>175</v>
      </c>
    </row>
    <row r="346" spans="1:12" ht="24" customHeight="1" x14ac:dyDescent="0.15">
      <c r="A346" s="24">
        <v>45463</v>
      </c>
      <c r="B346" s="12" t="s">
        <v>466</v>
      </c>
      <c r="C346" s="2">
        <v>-24.32</v>
      </c>
      <c r="D346" s="25" t="s">
        <v>172</v>
      </c>
      <c r="E346" s="12" t="s">
        <v>361</v>
      </c>
      <c r="F346" s="12" t="s">
        <v>68</v>
      </c>
      <c r="G346" s="12" t="s">
        <v>51</v>
      </c>
      <c r="H346" s="12" t="s">
        <v>22</v>
      </c>
      <c r="I346" s="12" t="s">
        <v>23</v>
      </c>
      <c r="J346" s="12" t="s">
        <v>174</v>
      </c>
      <c r="K346" s="12" t="s">
        <v>11</v>
      </c>
      <c r="L346" s="12" t="s">
        <v>175</v>
      </c>
    </row>
    <row r="347" spans="1:12" ht="24" customHeight="1" x14ac:dyDescent="0.15">
      <c r="A347" s="26">
        <v>45463</v>
      </c>
      <c r="B347" s="11" t="s">
        <v>467</v>
      </c>
      <c r="C347" s="27">
        <v>-5.44</v>
      </c>
      <c r="D347" s="28" t="s">
        <v>172</v>
      </c>
      <c r="E347" s="11" t="s">
        <v>355</v>
      </c>
      <c r="F347" s="11" t="s">
        <v>113</v>
      </c>
      <c r="G347" s="11" t="s">
        <v>60</v>
      </c>
      <c r="H347" s="11" t="s">
        <v>22</v>
      </c>
      <c r="I347" s="11" t="s">
        <v>23</v>
      </c>
      <c r="J347" s="11" t="s">
        <v>174</v>
      </c>
      <c r="K347" s="11" t="s">
        <v>11</v>
      </c>
      <c r="L347" s="11" t="s">
        <v>175</v>
      </c>
    </row>
    <row r="348" spans="1:12" ht="24" customHeight="1" x14ac:dyDescent="0.15">
      <c r="A348" s="24">
        <v>45463</v>
      </c>
      <c r="B348" s="12" t="s">
        <v>468</v>
      </c>
      <c r="C348" s="2">
        <v>-44</v>
      </c>
      <c r="D348" s="25" t="s">
        <v>172</v>
      </c>
      <c r="E348" s="12" t="s">
        <v>469</v>
      </c>
      <c r="F348" s="12" t="s">
        <v>73</v>
      </c>
      <c r="G348" s="12" t="s">
        <v>51</v>
      </c>
      <c r="H348" s="12" t="s">
        <v>22</v>
      </c>
      <c r="I348" s="12" t="s">
        <v>23</v>
      </c>
      <c r="J348" s="12" t="s">
        <v>174</v>
      </c>
      <c r="K348" s="12" t="s">
        <v>11</v>
      </c>
      <c r="L348" s="12" t="s">
        <v>175</v>
      </c>
    </row>
    <row r="349" spans="1:12" ht="24" customHeight="1" x14ac:dyDescent="0.15">
      <c r="A349" s="26">
        <v>45463</v>
      </c>
      <c r="B349" s="11" t="s">
        <v>461</v>
      </c>
      <c r="C349" s="27">
        <v>-28.28</v>
      </c>
      <c r="D349" s="28" t="s">
        <v>172</v>
      </c>
      <c r="E349" s="11" t="s">
        <v>462</v>
      </c>
      <c r="F349" s="11" t="s">
        <v>118</v>
      </c>
      <c r="G349" s="11" t="s">
        <v>51</v>
      </c>
      <c r="H349" s="11" t="s">
        <v>22</v>
      </c>
      <c r="I349" s="11" t="s">
        <v>23</v>
      </c>
      <c r="J349" s="11" t="s">
        <v>174</v>
      </c>
      <c r="K349" s="11" t="s">
        <v>11</v>
      </c>
      <c r="L349" s="11" t="s">
        <v>175</v>
      </c>
    </row>
    <row r="350" spans="1:12" ht="24" customHeight="1" x14ac:dyDescent="0.15">
      <c r="A350" s="24">
        <v>45464</v>
      </c>
      <c r="B350" s="12" t="s">
        <v>470</v>
      </c>
      <c r="C350" s="2">
        <v>-7.32</v>
      </c>
      <c r="D350" s="25" t="s">
        <v>172</v>
      </c>
      <c r="E350" s="12" t="s">
        <v>355</v>
      </c>
      <c r="F350" s="12" t="s">
        <v>113</v>
      </c>
      <c r="G350" s="12" t="s">
        <v>60</v>
      </c>
      <c r="H350" s="12" t="s">
        <v>22</v>
      </c>
      <c r="I350" s="12" t="s">
        <v>23</v>
      </c>
      <c r="J350" s="12" t="s">
        <v>174</v>
      </c>
      <c r="K350" s="12" t="s">
        <v>11</v>
      </c>
      <c r="L350" s="12" t="s">
        <v>175</v>
      </c>
    </row>
    <row r="351" spans="1:12" ht="24" customHeight="1" x14ac:dyDescent="0.15">
      <c r="A351" s="26">
        <v>45464</v>
      </c>
      <c r="B351" s="11" t="s">
        <v>471</v>
      </c>
      <c r="C351" s="27">
        <v>-5.2</v>
      </c>
      <c r="D351" s="28" t="s">
        <v>172</v>
      </c>
      <c r="E351" s="11" t="s">
        <v>370</v>
      </c>
      <c r="F351" s="11" t="s">
        <v>73</v>
      </c>
      <c r="G351" s="11" t="s">
        <v>51</v>
      </c>
      <c r="H351" s="11" t="s">
        <v>22</v>
      </c>
      <c r="I351" s="11" t="s">
        <v>23</v>
      </c>
      <c r="J351" s="11" t="s">
        <v>174</v>
      </c>
      <c r="K351" s="11" t="s">
        <v>11</v>
      </c>
      <c r="L351" s="11" t="s">
        <v>175</v>
      </c>
    </row>
    <row r="352" spans="1:12" ht="24" customHeight="1" x14ac:dyDescent="0.15">
      <c r="A352" s="24">
        <v>45464</v>
      </c>
      <c r="B352" s="12" t="s">
        <v>472</v>
      </c>
      <c r="C352" s="2">
        <v>-9.15</v>
      </c>
      <c r="D352" s="25" t="s">
        <v>172</v>
      </c>
      <c r="E352" s="12" t="s">
        <v>197</v>
      </c>
      <c r="F352" s="12" t="s">
        <v>39</v>
      </c>
      <c r="G352" s="12" t="s">
        <v>39</v>
      </c>
      <c r="H352" s="12" t="s">
        <v>22</v>
      </c>
      <c r="I352" s="12" t="s">
        <v>23</v>
      </c>
      <c r="J352" s="12" t="s">
        <v>174</v>
      </c>
      <c r="K352" s="12" t="s">
        <v>11</v>
      </c>
      <c r="L352" s="12" t="s">
        <v>175</v>
      </c>
    </row>
    <row r="353" spans="1:12" ht="24" customHeight="1" x14ac:dyDescent="0.15">
      <c r="A353" s="26">
        <v>45464</v>
      </c>
      <c r="B353" s="11" t="s">
        <v>466</v>
      </c>
      <c r="C353" s="27">
        <v>-9.32</v>
      </c>
      <c r="D353" s="28" t="s">
        <v>172</v>
      </c>
      <c r="E353" s="11" t="s">
        <v>361</v>
      </c>
      <c r="F353" s="11" t="s">
        <v>68</v>
      </c>
      <c r="G353" s="11" t="s">
        <v>51</v>
      </c>
      <c r="H353" s="11" t="s">
        <v>22</v>
      </c>
      <c r="I353" s="11" t="s">
        <v>23</v>
      </c>
      <c r="J353" s="11" t="s">
        <v>174</v>
      </c>
      <c r="K353" s="11" t="s">
        <v>11</v>
      </c>
      <c r="L353" s="11" t="s">
        <v>175</v>
      </c>
    </row>
    <row r="354" spans="1:12" ht="24" customHeight="1" x14ac:dyDescent="0.15">
      <c r="A354" s="24">
        <v>45465</v>
      </c>
      <c r="B354" s="12" t="s">
        <v>473</v>
      </c>
      <c r="C354" s="2">
        <v>-0.12</v>
      </c>
      <c r="D354" s="25" t="s">
        <v>172</v>
      </c>
      <c r="E354" s="12" t="s">
        <v>179</v>
      </c>
      <c r="F354" s="12" t="s">
        <v>129</v>
      </c>
      <c r="G354" s="12" t="s">
        <v>61</v>
      </c>
      <c r="H354" s="12" t="s">
        <v>22</v>
      </c>
      <c r="I354" s="12" t="s">
        <v>23</v>
      </c>
      <c r="J354" s="12" t="s">
        <v>174</v>
      </c>
      <c r="K354" s="12" t="s">
        <v>11</v>
      </c>
      <c r="L354" s="12" t="s">
        <v>175</v>
      </c>
    </row>
    <row r="355" spans="1:12" ht="24" customHeight="1" x14ac:dyDescent="0.15">
      <c r="A355" s="26">
        <v>45465</v>
      </c>
      <c r="B355" s="11" t="s">
        <v>318</v>
      </c>
      <c r="C355" s="27">
        <v>11.78</v>
      </c>
      <c r="D355" s="28" t="s">
        <v>172</v>
      </c>
      <c r="E355" s="11" t="s">
        <v>179</v>
      </c>
      <c r="F355" s="11" t="s">
        <v>40</v>
      </c>
      <c r="G355" s="11" t="s">
        <v>40</v>
      </c>
      <c r="H355" s="11" t="s">
        <v>22</v>
      </c>
      <c r="I355" s="11" t="s">
        <v>23</v>
      </c>
      <c r="J355" s="11" t="s">
        <v>185</v>
      </c>
      <c r="K355" s="11" t="s">
        <v>11</v>
      </c>
      <c r="L355" s="11" t="s">
        <v>175</v>
      </c>
    </row>
    <row r="356" spans="1:12" ht="24" customHeight="1" x14ac:dyDescent="0.15">
      <c r="A356" s="24">
        <v>45465</v>
      </c>
      <c r="B356" s="12" t="s">
        <v>290</v>
      </c>
      <c r="C356" s="2">
        <v>-43.75</v>
      </c>
      <c r="D356" s="25" t="s">
        <v>172</v>
      </c>
      <c r="E356" s="12" t="s">
        <v>290</v>
      </c>
      <c r="F356" s="12" t="s">
        <v>71</v>
      </c>
      <c r="G356" s="12" t="s">
        <v>42</v>
      </c>
      <c r="H356" s="12" t="s">
        <v>12</v>
      </c>
      <c r="I356" s="12" t="s">
        <v>13</v>
      </c>
      <c r="J356" s="12" t="s">
        <v>174</v>
      </c>
      <c r="K356" s="12" t="s">
        <v>11</v>
      </c>
      <c r="L356" s="12" t="s">
        <v>175</v>
      </c>
    </row>
    <row r="357" spans="1:12" ht="24" customHeight="1" x14ac:dyDescent="0.15">
      <c r="A357" s="26">
        <v>45465</v>
      </c>
      <c r="B357" s="11" t="s">
        <v>474</v>
      </c>
      <c r="C357" s="27">
        <v>-17</v>
      </c>
      <c r="D357" s="28" t="s">
        <v>172</v>
      </c>
      <c r="E357" s="11" t="s">
        <v>179</v>
      </c>
      <c r="F357" s="11" t="s">
        <v>61</v>
      </c>
      <c r="G357" s="11" t="s">
        <v>42</v>
      </c>
      <c r="H357" s="11" t="s">
        <v>22</v>
      </c>
      <c r="I357" s="11" t="s">
        <v>23</v>
      </c>
      <c r="J357" s="11" t="s">
        <v>174</v>
      </c>
      <c r="K357" s="11" t="s">
        <v>11</v>
      </c>
      <c r="L357" s="11" t="s">
        <v>175</v>
      </c>
    </row>
    <row r="358" spans="1:12" ht="24" customHeight="1" x14ac:dyDescent="0.15">
      <c r="A358" s="24">
        <v>45465</v>
      </c>
      <c r="B358" s="12" t="s">
        <v>475</v>
      </c>
      <c r="C358" s="2">
        <v>-179.32</v>
      </c>
      <c r="D358" s="25" t="s">
        <v>172</v>
      </c>
      <c r="E358" s="12" t="s">
        <v>476</v>
      </c>
      <c r="F358" s="12" t="s">
        <v>88</v>
      </c>
      <c r="G358" s="12" t="s">
        <v>33</v>
      </c>
      <c r="H358" s="12" t="s">
        <v>22</v>
      </c>
      <c r="I358" s="12" t="s">
        <v>23</v>
      </c>
      <c r="J358" s="12" t="s">
        <v>174</v>
      </c>
      <c r="K358" s="12" t="s">
        <v>11</v>
      </c>
      <c r="L358" s="12" t="s">
        <v>175</v>
      </c>
    </row>
    <row r="359" spans="1:12" ht="24" customHeight="1" x14ac:dyDescent="0.15">
      <c r="A359" s="26">
        <v>45465</v>
      </c>
      <c r="B359" s="11" t="s">
        <v>477</v>
      </c>
      <c r="C359" s="27">
        <v>-22.92</v>
      </c>
      <c r="D359" s="28" t="s">
        <v>172</v>
      </c>
      <c r="E359" s="11" t="s">
        <v>478</v>
      </c>
      <c r="F359" s="11" t="s">
        <v>88</v>
      </c>
      <c r="G359" s="11" t="s">
        <v>33</v>
      </c>
      <c r="H359" s="11" t="s">
        <v>22</v>
      </c>
      <c r="I359" s="11" t="s">
        <v>23</v>
      </c>
      <c r="J359" s="11" t="s">
        <v>174</v>
      </c>
      <c r="K359" s="11" t="s">
        <v>11</v>
      </c>
      <c r="L359" s="11" t="s">
        <v>175</v>
      </c>
    </row>
    <row r="360" spans="1:12" ht="24" customHeight="1" x14ac:dyDescent="0.15">
      <c r="A360" s="24">
        <v>45465</v>
      </c>
      <c r="B360" s="12" t="s">
        <v>479</v>
      </c>
      <c r="C360" s="2">
        <v>-12.95</v>
      </c>
      <c r="D360" s="25" t="s">
        <v>172</v>
      </c>
      <c r="E360" s="12" t="s">
        <v>480</v>
      </c>
      <c r="F360" s="12" t="s">
        <v>133</v>
      </c>
      <c r="G360" s="12" t="s">
        <v>51</v>
      </c>
      <c r="H360" s="12" t="s">
        <v>22</v>
      </c>
      <c r="I360" s="12" t="s">
        <v>23</v>
      </c>
      <c r="J360" s="12" t="s">
        <v>174</v>
      </c>
      <c r="K360" s="12" t="s">
        <v>11</v>
      </c>
      <c r="L360" s="12" t="s">
        <v>175</v>
      </c>
    </row>
    <row r="361" spans="1:12" ht="24" customHeight="1" x14ac:dyDescent="0.15">
      <c r="A361" s="26">
        <v>45465</v>
      </c>
      <c r="B361" s="11" t="s">
        <v>481</v>
      </c>
      <c r="C361" s="27">
        <v>-4.05</v>
      </c>
      <c r="D361" s="28" t="s">
        <v>172</v>
      </c>
      <c r="E361" s="11" t="s">
        <v>179</v>
      </c>
      <c r="F361" s="11" t="s">
        <v>83</v>
      </c>
      <c r="G361" s="11" t="s">
        <v>51</v>
      </c>
      <c r="H361" s="11" t="s">
        <v>22</v>
      </c>
      <c r="I361" s="11" t="s">
        <v>23</v>
      </c>
      <c r="J361" s="11" t="s">
        <v>174</v>
      </c>
      <c r="K361" s="11" t="s">
        <v>11</v>
      </c>
      <c r="L361" s="11" t="s">
        <v>175</v>
      </c>
    </row>
    <row r="362" spans="1:12" ht="24" customHeight="1" x14ac:dyDescent="0.15">
      <c r="A362" s="24">
        <v>45467</v>
      </c>
      <c r="B362" s="12" t="s">
        <v>348</v>
      </c>
      <c r="C362" s="2">
        <v>200</v>
      </c>
      <c r="D362" s="25" t="s">
        <v>172</v>
      </c>
      <c r="E362" s="12" t="s">
        <v>179</v>
      </c>
      <c r="F362" s="12" t="s">
        <v>138</v>
      </c>
      <c r="G362" s="12" t="s">
        <v>46</v>
      </c>
      <c r="H362" s="12" t="s">
        <v>22</v>
      </c>
      <c r="I362" s="12" t="s">
        <v>23</v>
      </c>
      <c r="J362" s="12" t="s">
        <v>185</v>
      </c>
      <c r="K362" s="12" t="s">
        <v>11</v>
      </c>
      <c r="L362" s="12" t="s">
        <v>175</v>
      </c>
    </row>
    <row r="363" spans="1:12" ht="24" customHeight="1" x14ac:dyDescent="0.15">
      <c r="A363" s="26">
        <v>45468</v>
      </c>
      <c r="B363" s="11" t="s">
        <v>482</v>
      </c>
      <c r="C363" s="27">
        <v>83</v>
      </c>
      <c r="D363" s="28" t="s">
        <v>172</v>
      </c>
      <c r="E363" s="11" t="s">
        <v>179</v>
      </c>
      <c r="F363" s="11" t="s">
        <v>138</v>
      </c>
      <c r="G363" s="11" t="s">
        <v>44</v>
      </c>
      <c r="H363" s="11" t="s">
        <v>22</v>
      </c>
      <c r="I363" s="11" t="s">
        <v>23</v>
      </c>
      <c r="J363" s="11" t="s">
        <v>185</v>
      </c>
      <c r="K363" s="11" t="s">
        <v>11</v>
      </c>
      <c r="L363" s="11" t="s">
        <v>175</v>
      </c>
    </row>
    <row r="364" spans="1:12" ht="24" customHeight="1" x14ac:dyDescent="0.15">
      <c r="A364" s="24">
        <v>45468</v>
      </c>
      <c r="B364" s="12" t="s">
        <v>483</v>
      </c>
      <c r="C364" s="2">
        <v>-1.49</v>
      </c>
      <c r="D364" s="25" t="s">
        <v>172</v>
      </c>
      <c r="E364" s="12" t="s">
        <v>484</v>
      </c>
      <c r="F364" s="12" t="s">
        <v>82</v>
      </c>
      <c r="G364" s="12" t="s">
        <v>51</v>
      </c>
      <c r="H364" s="12" t="s">
        <v>22</v>
      </c>
      <c r="I364" s="12" t="s">
        <v>23</v>
      </c>
      <c r="J364" s="12" t="s">
        <v>174</v>
      </c>
      <c r="K364" s="12" t="s">
        <v>11</v>
      </c>
      <c r="L364" s="12" t="s">
        <v>175</v>
      </c>
    </row>
    <row r="365" spans="1:12" ht="24" customHeight="1" x14ac:dyDescent="0.15">
      <c r="A365" s="26">
        <v>45471</v>
      </c>
      <c r="B365" s="11" t="s">
        <v>336</v>
      </c>
      <c r="C365" s="27">
        <v>-12</v>
      </c>
      <c r="D365" s="28" t="s">
        <v>172</v>
      </c>
      <c r="E365" s="11" t="s">
        <v>179</v>
      </c>
      <c r="F365" s="11" t="s">
        <v>129</v>
      </c>
      <c r="G365" s="11" t="s">
        <v>61</v>
      </c>
      <c r="H365" s="11" t="s">
        <v>19</v>
      </c>
      <c r="I365" s="11" t="s">
        <v>20</v>
      </c>
      <c r="J365" s="11" t="s">
        <v>174</v>
      </c>
      <c r="K365" s="11" t="s">
        <v>11</v>
      </c>
      <c r="L365" s="11" t="s">
        <v>175</v>
      </c>
    </row>
    <row r="366" spans="1:12" ht="24" customHeight="1" x14ac:dyDescent="0.15">
      <c r="A366" s="24">
        <v>45471</v>
      </c>
      <c r="B366" s="12" t="s">
        <v>356</v>
      </c>
      <c r="C366" s="2">
        <v>-33.18</v>
      </c>
      <c r="D366" s="25" t="s">
        <v>172</v>
      </c>
      <c r="E366" s="12" t="s">
        <v>179</v>
      </c>
      <c r="F366" s="12" t="s">
        <v>106</v>
      </c>
      <c r="G366" s="12" t="s">
        <v>61</v>
      </c>
      <c r="H366" s="12" t="s">
        <v>19</v>
      </c>
      <c r="I366" s="12" t="s">
        <v>20</v>
      </c>
      <c r="J366" s="12" t="s">
        <v>174</v>
      </c>
      <c r="K366" s="12" t="s">
        <v>11</v>
      </c>
      <c r="L366" s="12" t="s">
        <v>270</v>
      </c>
    </row>
    <row r="367" spans="1:12" ht="24" customHeight="1" x14ac:dyDescent="0.15">
      <c r="A367" s="26">
        <v>45474</v>
      </c>
      <c r="B367" s="11" t="s">
        <v>215</v>
      </c>
      <c r="C367" s="27">
        <v>-29</v>
      </c>
      <c r="D367" s="28" t="s">
        <v>172</v>
      </c>
      <c r="E367" s="11" t="s">
        <v>216</v>
      </c>
      <c r="F367" s="11" t="s">
        <v>72</v>
      </c>
      <c r="G367" s="11" t="s">
        <v>58</v>
      </c>
      <c r="H367" s="11" t="s">
        <v>22</v>
      </c>
      <c r="I367" s="11" t="s">
        <v>23</v>
      </c>
      <c r="J367" s="11" t="s">
        <v>174</v>
      </c>
      <c r="K367" s="11" t="s">
        <v>11</v>
      </c>
      <c r="L367" s="11" t="s">
        <v>175</v>
      </c>
    </row>
    <row r="368" spans="1:12" ht="24" customHeight="1" x14ac:dyDescent="0.15">
      <c r="A368" s="24">
        <v>45474</v>
      </c>
      <c r="B368" s="12" t="s">
        <v>485</v>
      </c>
      <c r="C368" s="2">
        <v>-163.22999999999999</v>
      </c>
      <c r="D368" s="25" t="s">
        <v>172</v>
      </c>
      <c r="E368" s="12" t="s">
        <v>276</v>
      </c>
      <c r="F368" s="12" t="s">
        <v>142</v>
      </c>
      <c r="G368" s="12" t="s">
        <v>54</v>
      </c>
      <c r="H368" s="12" t="s">
        <v>22</v>
      </c>
      <c r="I368" s="12" t="s">
        <v>23</v>
      </c>
      <c r="J368" s="12" t="s">
        <v>174</v>
      </c>
      <c r="K368" s="12" t="s">
        <v>11</v>
      </c>
      <c r="L368" s="12" t="s">
        <v>175</v>
      </c>
    </row>
    <row r="369" spans="1:12" ht="24" customHeight="1" x14ac:dyDescent="0.15">
      <c r="A369" s="26">
        <v>45475</v>
      </c>
      <c r="B369" s="11" t="s">
        <v>486</v>
      </c>
      <c r="C369" s="27">
        <v>-15</v>
      </c>
      <c r="D369" s="28" t="s">
        <v>172</v>
      </c>
      <c r="E369" s="11" t="s">
        <v>179</v>
      </c>
      <c r="F369" s="11" t="s">
        <v>129</v>
      </c>
      <c r="G369" s="11" t="s">
        <v>61</v>
      </c>
      <c r="H369" s="11" t="s">
        <v>12</v>
      </c>
      <c r="I369" s="11" t="s">
        <v>13</v>
      </c>
      <c r="J369" s="11" t="s">
        <v>174</v>
      </c>
      <c r="K369" s="11" t="s">
        <v>11</v>
      </c>
      <c r="L369" s="11" t="s">
        <v>358</v>
      </c>
    </row>
    <row r="370" spans="1:12" ht="24" customHeight="1" x14ac:dyDescent="0.15">
      <c r="A370" s="24">
        <v>45476</v>
      </c>
      <c r="B370" s="12" t="s">
        <v>487</v>
      </c>
      <c r="C370" s="2">
        <v>-3</v>
      </c>
      <c r="D370" s="25" t="s">
        <v>172</v>
      </c>
      <c r="E370" s="12" t="s">
        <v>179</v>
      </c>
      <c r="F370" s="12" t="s">
        <v>129</v>
      </c>
      <c r="G370" s="12" t="s">
        <v>61</v>
      </c>
      <c r="H370" s="12" t="s">
        <v>12</v>
      </c>
      <c r="I370" s="12" t="s">
        <v>13</v>
      </c>
      <c r="J370" s="12" t="s">
        <v>174</v>
      </c>
      <c r="K370" s="12" t="s">
        <v>11</v>
      </c>
      <c r="L370" s="12" t="s">
        <v>358</v>
      </c>
    </row>
    <row r="371" spans="1:12" ht="24" customHeight="1" x14ac:dyDescent="0.15">
      <c r="A371" s="26">
        <v>45477</v>
      </c>
      <c r="B371" s="11" t="s">
        <v>339</v>
      </c>
      <c r="C371" s="27">
        <v>215</v>
      </c>
      <c r="D371" s="28" t="s">
        <v>172</v>
      </c>
      <c r="E371" s="11" t="s">
        <v>179</v>
      </c>
      <c r="F371" s="11" t="s">
        <v>100</v>
      </c>
      <c r="G371" s="11" t="s">
        <v>61</v>
      </c>
      <c r="H371" s="11" t="s">
        <v>19</v>
      </c>
      <c r="I371" s="11" t="s">
        <v>20</v>
      </c>
      <c r="J371" s="11" t="s">
        <v>185</v>
      </c>
      <c r="K371" s="11" t="s">
        <v>11</v>
      </c>
      <c r="L371" s="11" t="s">
        <v>175</v>
      </c>
    </row>
    <row r="372" spans="1:12" ht="24" customHeight="1" x14ac:dyDescent="0.15">
      <c r="A372" s="24">
        <v>45478</v>
      </c>
      <c r="B372" s="12" t="s">
        <v>325</v>
      </c>
      <c r="C372" s="2">
        <v>-67.16</v>
      </c>
      <c r="D372" s="25" t="s">
        <v>172</v>
      </c>
      <c r="E372" s="12" t="s">
        <v>290</v>
      </c>
      <c r="F372" s="12" t="s">
        <v>71</v>
      </c>
      <c r="G372" s="12" t="s">
        <v>42</v>
      </c>
      <c r="H372" s="12" t="s">
        <v>12</v>
      </c>
      <c r="I372" s="12" t="s">
        <v>13</v>
      </c>
      <c r="J372" s="12" t="s">
        <v>174</v>
      </c>
      <c r="K372" s="12" t="s">
        <v>11</v>
      </c>
      <c r="L372" s="12" t="s">
        <v>286</v>
      </c>
    </row>
    <row r="373" spans="1:12" ht="24" customHeight="1" x14ac:dyDescent="0.15">
      <c r="A373" s="26">
        <v>45478</v>
      </c>
      <c r="B373" s="11" t="s">
        <v>184</v>
      </c>
      <c r="C373" s="27">
        <v>5347.33</v>
      </c>
      <c r="D373" s="28" t="s">
        <v>172</v>
      </c>
      <c r="E373" s="11" t="s">
        <v>179</v>
      </c>
      <c r="F373" s="11" t="s">
        <v>123</v>
      </c>
      <c r="G373" s="11" t="s">
        <v>55</v>
      </c>
      <c r="H373" s="11" t="s">
        <v>22</v>
      </c>
      <c r="I373" s="11" t="s">
        <v>23</v>
      </c>
      <c r="J373" s="11" t="s">
        <v>185</v>
      </c>
      <c r="K373" s="11" t="s">
        <v>11</v>
      </c>
      <c r="L373" s="11" t="s">
        <v>175</v>
      </c>
    </row>
    <row r="374" spans="1:12" ht="24" customHeight="1" x14ac:dyDescent="0.15">
      <c r="A374" s="24">
        <v>45478</v>
      </c>
      <c r="B374" s="12" t="s">
        <v>488</v>
      </c>
      <c r="C374" s="2">
        <v>-65</v>
      </c>
      <c r="D374" s="25" t="s">
        <v>172</v>
      </c>
      <c r="E374" s="12" t="s">
        <v>253</v>
      </c>
      <c r="F374" s="12" t="s">
        <v>136</v>
      </c>
      <c r="G374" s="12" t="s">
        <v>58</v>
      </c>
      <c r="H374" s="12" t="s">
        <v>22</v>
      </c>
      <c r="I374" s="12" t="s">
        <v>23</v>
      </c>
      <c r="J374" s="12" t="s">
        <v>174</v>
      </c>
      <c r="K374" s="12" t="s">
        <v>11</v>
      </c>
      <c r="L374" s="12" t="s">
        <v>175</v>
      </c>
    </row>
    <row r="375" spans="1:12" ht="24" customHeight="1" x14ac:dyDescent="0.15">
      <c r="A375" s="26">
        <v>45479</v>
      </c>
      <c r="B375" s="11" t="s">
        <v>489</v>
      </c>
      <c r="C375" s="27">
        <v>-3.5</v>
      </c>
      <c r="D375" s="28" t="s">
        <v>172</v>
      </c>
      <c r="E375" s="11" t="s">
        <v>189</v>
      </c>
      <c r="F375" s="11" t="s">
        <v>127</v>
      </c>
      <c r="G375" s="11" t="s">
        <v>61</v>
      </c>
      <c r="H375" s="11" t="s">
        <v>22</v>
      </c>
      <c r="I375" s="11" t="s">
        <v>23</v>
      </c>
      <c r="J375" s="11" t="s">
        <v>174</v>
      </c>
      <c r="K375" s="11" t="s">
        <v>11</v>
      </c>
      <c r="L375" s="11" t="s">
        <v>175</v>
      </c>
    </row>
    <row r="376" spans="1:12" ht="24" customHeight="1" x14ac:dyDescent="0.15">
      <c r="A376" s="24">
        <v>45480</v>
      </c>
      <c r="B376" s="12" t="s">
        <v>490</v>
      </c>
      <c r="C376" s="2">
        <v>122.98</v>
      </c>
      <c r="D376" s="25" t="s">
        <v>172</v>
      </c>
      <c r="E376" s="12" t="s">
        <v>179</v>
      </c>
      <c r="F376" s="12" t="s">
        <v>91</v>
      </c>
      <c r="G376" s="12" t="s">
        <v>43</v>
      </c>
      <c r="H376" s="12" t="s">
        <v>22</v>
      </c>
      <c r="I376" s="12" t="s">
        <v>23</v>
      </c>
      <c r="J376" s="12" t="s">
        <v>185</v>
      </c>
      <c r="K376" s="12" t="s">
        <v>11</v>
      </c>
      <c r="L376" s="12" t="s">
        <v>175</v>
      </c>
    </row>
    <row r="377" spans="1:12" ht="24" customHeight="1" x14ac:dyDescent="0.15">
      <c r="A377" s="26">
        <v>45480</v>
      </c>
      <c r="B377" s="11" t="s">
        <v>491</v>
      </c>
      <c r="C377" s="27">
        <v>-11.99</v>
      </c>
      <c r="D377" s="28" t="s">
        <v>172</v>
      </c>
      <c r="E377" s="11" t="s">
        <v>401</v>
      </c>
      <c r="F377" s="11" t="s">
        <v>83</v>
      </c>
      <c r="G377" s="11" t="s">
        <v>58</v>
      </c>
      <c r="H377" s="11" t="s">
        <v>22</v>
      </c>
      <c r="I377" s="11" t="s">
        <v>23</v>
      </c>
      <c r="J377" s="11" t="s">
        <v>174</v>
      </c>
      <c r="K377" s="11" t="s">
        <v>11</v>
      </c>
      <c r="L377" s="11" t="s">
        <v>175</v>
      </c>
    </row>
    <row r="378" spans="1:12" ht="24" customHeight="1" x14ac:dyDescent="0.15">
      <c r="A378" s="24">
        <v>45482</v>
      </c>
      <c r="B378" s="12" t="s">
        <v>492</v>
      </c>
      <c r="C378" s="2">
        <v>63.96</v>
      </c>
      <c r="D378" s="25" t="s">
        <v>172</v>
      </c>
      <c r="E378" s="12" t="s">
        <v>179</v>
      </c>
      <c r="F378" s="12" t="s">
        <v>129</v>
      </c>
      <c r="G378" s="12" t="s">
        <v>61</v>
      </c>
      <c r="H378" s="12" t="s">
        <v>12</v>
      </c>
      <c r="I378" s="12" t="s">
        <v>13</v>
      </c>
      <c r="J378" s="12" t="s">
        <v>185</v>
      </c>
      <c r="K378" s="12" t="s">
        <v>11</v>
      </c>
      <c r="L378" s="12" t="s">
        <v>493</v>
      </c>
    </row>
    <row r="379" spans="1:12" ht="24" customHeight="1" x14ac:dyDescent="0.15">
      <c r="A379" s="26">
        <v>45483</v>
      </c>
      <c r="B379" s="11" t="s">
        <v>494</v>
      </c>
      <c r="C379" s="27">
        <v>-0.14000000000000001</v>
      </c>
      <c r="D379" s="28" t="s">
        <v>172</v>
      </c>
      <c r="E379" s="11" t="s">
        <v>179</v>
      </c>
      <c r="F379" s="11" t="s">
        <v>129</v>
      </c>
      <c r="G379" s="11" t="s">
        <v>61</v>
      </c>
      <c r="H379" s="11" t="s">
        <v>22</v>
      </c>
      <c r="I379" s="11" t="s">
        <v>23</v>
      </c>
      <c r="J379" s="11" t="s">
        <v>174</v>
      </c>
      <c r="K379" s="11" t="s">
        <v>11</v>
      </c>
      <c r="L379" s="11" t="s">
        <v>175</v>
      </c>
    </row>
    <row r="380" spans="1:12" ht="24" customHeight="1" x14ac:dyDescent="0.15">
      <c r="A380" s="24">
        <v>45483</v>
      </c>
      <c r="B380" s="12" t="s">
        <v>430</v>
      </c>
      <c r="C380" s="2">
        <v>-6</v>
      </c>
      <c r="D380" s="25" t="s">
        <v>172</v>
      </c>
      <c r="E380" s="12" t="s">
        <v>179</v>
      </c>
      <c r="F380" s="12" t="s">
        <v>129</v>
      </c>
      <c r="G380" s="12" t="s">
        <v>61</v>
      </c>
      <c r="H380" s="12" t="s">
        <v>12</v>
      </c>
      <c r="I380" s="12" t="s">
        <v>13</v>
      </c>
      <c r="J380" s="12" t="s">
        <v>174</v>
      </c>
      <c r="K380" s="12" t="s">
        <v>11</v>
      </c>
      <c r="L380" s="12" t="s">
        <v>358</v>
      </c>
    </row>
    <row r="381" spans="1:12" ht="24" customHeight="1" x14ac:dyDescent="0.15">
      <c r="A381" s="26">
        <v>45484</v>
      </c>
      <c r="B381" s="11" t="s">
        <v>495</v>
      </c>
      <c r="C381" s="27">
        <v>-4.59</v>
      </c>
      <c r="D381" s="28" t="s">
        <v>172</v>
      </c>
      <c r="E381" s="11" t="s">
        <v>496</v>
      </c>
      <c r="F381" s="11" t="s">
        <v>113</v>
      </c>
      <c r="G381" s="11" t="s">
        <v>60</v>
      </c>
      <c r="H381" s="11" t="s">
        <v>22</v>
      </c>
      <c r="I381" s="11" t="s">
        <v>23</v>
      </c>
      <c r="J381" s="11" t="s">
        <v>174</v>
      </c>
      <c r="K381" s="11" t="s">
        <v>11</v>
      </c>
      <c r="L381" s="11" t="s">
        <v>175</v>
      </c>
    </row>
    <row r="382" spans="1:12" ht="24" customHeight="1" x14ac:dyDescent="0.15">
      <c r="A382" s="24">
        <v>45489</v>
      </c>
      <c r="B382" s="12" t="s">
        <v>497</v>
      </c>
      <c r="C382" s="2">
        <v>-83.71</v>
      </c>
      <c r="D382" s="25" t="s">
        <v>172</v>
      </c>
      <c r="E382" s="12" t="s">
        <v>179</v>
      </c>
      <c r="F382" s="12" t="s">
        <v>61</v>
      </c>
      <c r="G382" s="12" t="s">
        <v>42</v>
      </c>
      <c r="H382" s="12" t="s">
        <v>22</v>
      </c>
      <c r="I382" s="12" t="s">
        <v>23</v>
      </c>
      <c r="J382" s="12" t="s">
        <v>174</v>
      </c>
      <c r="K382" s="12" t="s">
        <v>11</v>
      </c>
      <c r="L382" s="12" t="s">
        <v>175</v>
      </c>
    </row>
    <row r="383" spans="1:12" ht="24" customHeight="1" x14ac:dyDescent="0.15">
      <c r="A383" s="26">
        <v>45492</v>
      </c>
      <c r="B383" s="11" t="s">
        <v>498</v>
      </c>
      <c r="C383" s="27">
        <v>90.9</v>
      </c>
      <c r="D383" s="28" t="s">
        <v>172</v>
      </c>
      <c r="E383" s="11" t="s">
        <v>179</v>
      </c>
      <c r="F383" s="11" t="s">
        <v>138</v>
      </c>
      <c r="G383" s="11" t="s">
        <v>44</v>
      </c>
      <c r="H383" s="11" t="s">
        <v>22</v>
      </c>
      <c r="I383" s="11" t="s">
        <v>23</v>
      </c>
      <c r="J383" s="11" t="s">
        <v>185</v>
      </c>
      <c r="K383" s="11" t="s">
        <v>11</v>
      </c>
      <c r="L383" s="11" t="s">
        <v>175</v>
      </c>
    </row>
    <row r="384" spans="1:12" ht="24" customHeight="1" x14ac:dyDescent="0.15">
      <c r="A384" s="24">
        <v>45493</v>
      </c>
      <c r="B384" s="12" t="s">
        <v>290</v>
      </c>
      <c r="C384" s="2">
        <v>-10.96</v>
      </c>
      <c r="D384" s="25" t="s">
        <v>172</v>
      </c>
      <c r="E384" s="12" t="s">
        <v>290</v>
      </c>
      <c r="F384" s="12" t="s">
        <v>71</v>
      </c>
      <c r="G384" s="12" t="s">
        <v>42</v>
      </c>
      <c r="H384" s="12" t="s">
        <v>12</v>
      </c>
      <c r="I384" s="12" t="s">
        <v>13</v>
      </c>
      <c r="J384" s="12" t="s">
        <v>174</v>
      </c>
      <c r="K384" s="12" t="s">
        <v>11</v>
      </c>
      <c r="L384" s="12" t="s">
        <v>286</v>
      </c>
    </row>
    <row r="385" spans="1:12" ht="24" customHeight="1" x14ac:dyDescent="0.15">
      <c r="A385" s="26">
        <v>45494</v>
      </c>
      <c r="B385" s="11" t="s">
        <v>499</v>
      </c>
      <c r="C385" s="27">
        <v>-91.17</v>
      </c>
      <c r="D385" s="28" t="s">
        <v>172</v>
      </c>
      <c r="E385" s="11" t="s">
        <v>208</v>
      </c>
      <c r="F385" s="11" t="s">
        <v>97</v>
      </c>
      <c r="G385" s="11" t="s">
        <v>47</v>
      </c>
      <c r="H385" s="11" t="s">
        <v>22</v>
      </c>
      <c r="I385" s="11" t="s">
        <v>23</v>
      </c>
      <c r="J385" s="11" t="s">
        <v>174</v>
      </c>
      <c r="K385" s="11" t="s">
        <v>11</v>
      </c>
      <c r="L385" s="11" t="s">
        <v>175</v>
      </c>
    </row>
    <row r="386" spans="1:12" ht="24" customHeight="1" x14ac:dyDescent="0.15">
      <c r="A386" s="24">
        <v>45494</v>
      </c>
      <c r="B386" s="12" t="s">
        <v>500</v>
      </c>
      <c r="C386" s="2">
        <v>-31.62</v>
      </c>
      <c r="D386" s="25" t="s">
        <v>172</v>
      </c>
      <c r="E386" s="12" t="s">
        <v>363</v>
      </c>
      <c r="F386" s="12" t="s">
        <v>39</v>
      </c>
      <c r="G386" s="12" t="s">
        <v>39</v>
      </c>
      <c r="H386" s="12" t="s">
        <v>22</v>
      </c>
      <c r="I386" s="12" t="s">
        <v>23</v>
      </c>
      <c r="J386" s="12" t="s">
        <v>174</v>
      </c>
      <c r="K386" s="12" t="s">
        <v>11</v>
      </c>
      <c r="L386" s="12" t="s">
        <v>175</v>
      </c>
    </row>
    <row r="387" spans="1:12" ht="24" customHeight="1" x14ac:dyDescent="0.15">
      <c r="A387" s="26">
        <v>45494</v>
      </c>
      <c r="B387" s="11" t="s">
        <v>501</v>
      </c>
      <c r="C387" s="27">
        <v>-17.850000000000001</v>
      </c>
      <c r="D387" s="28" t="s">
        <v>172</v>
      </c>
      <c r="E387" s="11" t="s">
        <v>197</v>
      </c>
      <c r="F387" s="11" t="s">
        <v>39</v>
      </c>
      <c r="G387" s="11" t="s">
        <v>39</v>
      </c>
      <c r="H387" s="11" t="s">
        <v>22</v>
      </c>
      <c r="I387" s="11" t="s">
        <v>23</v>
      </c>
      <c r="J387" s="11" t="s">
        <v>174</v>
      </c>
      <c r="K387" s="11" t="s">
        <v>11</v>
      </c>
      <c r="L387" s="11" t="s">
        <v>175</v>
      </c>
    </row>
    <row r="388" spans="1:12" ht="24" customHeight="1" x14ac:dyDescent="0.15">
      <c r="A388" s="24">
        <v>45494</v>
      </c>
      <c r="B388" s="12" t="s">
        <v>502</v>
      </c>
      <c r="C388" s="2">
        <v>-10</v>
      </c>
      <c r="D388" s="25" t="s">
        <v>172</v>
      </c>
      <c r="E388" s="12" t="s">
        <v>179</v>
      </c>
      <c r="F388" s="12" t="s">
        <v>139</v>
      </c>
      <c r="G388" s="12" t="s">
        <v>42</v>
      </c>
      <c r="H388" s="12" t="s">
        <v>12</v>
      </c>
      <c r="I388" s="12" t="s">
        <v>13</v>
      </c>
      <c r="J388" s="12" t="s">
        <v>174</v>
      </c>
      <c r="K388" s="12" t="s">
        <v>11</v>
      </c>
      <c r="L388" s="12" t="s">
        <v>358</v>
      </c>
    </row>
    <row r="389" spans="1:12" ht="24" customHeight="1" x14ac:dyDescent="0.15">
      <c r="A389" s="26">
        <v>45494</v>
      </c>
      <c r="B389" s="11" t="s">
        <v>269</v>
      </c>
      <c r="C389" s="27">
        <v>-132</v>
      </c>
      <c r="D389" s="28" t="s">
        <v>172</v>
      </c>
      <c r="E389" s="11" t="s">
        <v>179</v>
      </c>
      <c r="F389" s="11" t="s">
        <v>106</v>
      </c>
      <c r="G389" s="11" t="s">
        <v>61</v>
      </c>
      <c r="H389" s="11" t="s">
        <v>15</v>
      </c>
      <c r="I389" s="11" t="s">
        <v>16</v>
      </c>
      <c r="J389" s="11" t="s">
        <v>174</v>
      </c>
      <c r="K389" s="11" t="s">
        <v>11</v>
      </c>
      <c r="L389" s="11" t="s">
        <v>270</v>
      </c>
    </row>
    <row r="390" spans="1:12" ht="24" customHeight="1" x14ac:dyDescent="0.15">
      <c r="A390" s="24">
        <v>45494</v>
      </c>
      <c r="B390" s="12" t="s">
        <v>268</v>
      </c>
      <c r="C390" s="2">
        <v>186</v>
      </c>
      <c r="D390" s="25" t="s">
        <v>172</v>
      </c>
      <c r="E390" s="12" t="s">
        <v>179</v>
      </c>
      <c r="F390" s="12" t="s">
        <v>101</v>
      </c>
      <c r="G390" s="12" t="s">
        <v>61</v>
      </c>
      <c r="H390" s="12" t="s">
        <v>15</v>
      </c>
      <c r="I390" s="12" t="s">
        <v>16</v>
      </c>
      <c r="J390" s="12" t="s">
        <v>185</v>
      </c>
      <c r="K390" s="12" t="s">
        <v>11</v>
      </c>
      <c r="L390" s="12" t="s">
        <v>175</v>
      </c>
    </row>
    <row r="391" spans="1:12" ht="24" customHeight="1" x14ac:dyDescent="0.15">
      <c r="A391" s="26">
        <v>45494</v>
      </c>
      <c r="B391" s="11" t="s">
        <v>503</v>
      </c>
      <c r="C391" s="27">
        <v>-38.64</v>
      </c>
      <c r="D391" s="28" t="s">
        <v>172</v>
      </c>
      <c r="E391" s="11" t="s">
        <v>460</v>
      </c>
      <c r="F391" s="11" t="s">
        <v>135</v>
      </c>
      <c r="G391" s="11" t="s">
        <v>60</v>
      </c>
      <c r="H391" s="11" t="s">
        <v>22</v>
      </c>
      <c r="I391" s="11" t="s">
        <v>23</v>
      </c>
      <c r="J391" s="11" t="s">
        <v>174</v>
      </c>
      <c r="K391" s="11" t="s">
        <v>11</v>
      </c>
      <c r="L391" s="11" t="s">
        <v>175</v>
      </c>
    </row>
    <row r="392" spans="1:12" ht="24" customHeight="1" x14ac:dyDescent="0.15">
      <c r="A392" s="24">
        <v>45496</v>
      </c>
      <c r="B392" s="12" t="s">
        <v>504</v>
      </c>
      <c r="C392" s="2">
        <v>89.34</v>
      </c>
      <c r="D392" s="25" t="s">
        <v>172</v>
      </c>
      <c r="E392" s="12" t="s">
        <v>179</v>
      </c>
      <c r="F392" s="12" t="s">
        <v>98</v>
      </c>
      <c r="G392" s="12" t="s">
        <v>34</v>
      </c>
      <c r="H392" s="12" t="s">
        <v>22</v>
      </c>
      <c r="I392" s="12" t="s">
        <v>23</v>
      </c>
      <c r="J392" s="12" t="s">
        <v>185</v>
      </c>
      <c r="K392" s="12" t="s">
        <v>11</v>
      </c>
      <c r="L392" s="12" t="s">
        <v>175</v>
      </c>
    </row>
    <row r="393" spans="1:12" ht="24" customHeight="1" x14ac:dyDescent="0.15">
      <c r="A393" s="26">
        <v>45496</v>
      </c>
      <c r="B393" s="11" t="s">
        <v>505</v>
      </c>
      <c r="C393" s="27">
        <v>359.2</v>
      </c>
      <c r="D393" s="28" t="s">
        <v>172</v>
      </c>
      <c r="E393" s="11" t="s">
        <v>179</v>
      </c>
      <c r="F393" s="11" t="s">
        <v>91</v>
      </c>
      <c r="G393" s="11" t="s">
        <v>37</v>
      </c>
      <c r="H393" s="11" t="s">
        <v>22</v>
      </c>
      <c r="I393" s="11" t="s">
        <v>23</v>
      </c>
      <c r="J393" s="11" t="s">
        <v>185</v>
      </c>
      <c r="K393" s="11" t="s">
        <v>11</v>
      </c>
      <c r="L393" s="11" t="s">
        <v>175</v>
      </c>
    </row>
    <row r="394" spans="1:12" ht="24" customHeight="1" x14ac:dyDescent="0.15">
      <c r="A394" s="24">
        <v>45496</v>
      </c>
      <c r="B394" s="12" t="s">
        <v>500</v>
      </c>
      <c r="C394" s="2">
        <v>-15.13</v>
      </c>
      <c r="D394" s="25" t="s">
        <v>172</v>
      </c>
      <c r="E394" s="12" t="s">
        <v>363</v>
      </c>
      <c r="F394" s="12" t="s">
        <v>39</v>
      </c>
      <c r="G394" s="12" t="s">
        <v>39</v>
      </c>
      <c r="H394" s="12" t="s">
        <v>22</v>
      </c>
      <c r="I394" s="12" t="s">
        <v>23</v>
      </c>
      <c r="J394" s="12" t="s">
        <v>174</v>
      </c>
      <c r="K394" s="12" t="s">
        <v>11</v>
      </c>
      <c r="L394" s="12" t="s">
        <v>175</v>
      </c>
    </row>
    <row r="395" spans="1:12" ht="24" customHeight="1" x14ac:dyDescent="0.15">
      <c r="A395" s="26">
        <v>45497</v>
      </c>
      <c r="B395" s="11" t="s">
        <v>318</v>
      </c>
      <c r="C395" s="27">
        <v>13.1</v>
      </c>
      <c r="D395" s="28" t="s">
        <v>172</v>
      </c>
      <c r="E395" s="11" t="s">
        <v>179</v>
      </c>
      <c r="F395" s="11" t="s">
        <v>40</v>
      </c>
      <c r="G395" s="11" t="s">
        <v>40</v>
      </c>
      <c r="H395" s="11" t="s">
        <v>22</v>
      </c>
      <c r="I395" s="11" t="s">
        <v>23</v>
      </c>
      <c r="J395" s="11" t="s">
        <v>185</v>
      </c>
      <c r="K395" s="11" t="s">
        <v>11</v>
      </c>
      <c r="L395" s="11" t="s">
        <v>175</v>
      </c>
    </row>
    <row r="396" spans="1:12" ht="24" customHeight="1" x14ac:dyDescent="0.15">
      <c r="A396" s="24">
        <v>45497</v>
      </c>
      <c r="B396" s="12" t="s">
        <v>506</v>
      </c>
      <c r="C396" s="2">
        <v>-7.58</v>
      </c>
      <c r="D396" s="25" t="s">
        <v>172</v>
      </c>
      <c r="E396" s="12" t="s">
        <v>355</v>
      </c>
      <c r="F396" s="12" t="s">
        <v>113</v>
      </c>
      <c r="G396" s="12" t="s">
        <v>60</v>
      </c>
      <c r="H396" s="12" t="s">
        <v>22</v>
      </c>
      <c r="I396" s="12" t="s">
        <v>23</v>
      </c>
      <c r="J396" s="12" t="s">
        <v>174</v>
      </c>
      <c r="K396" s="12" t="s">
        <v>11</v>
      </c>
      <c r="L396" s="12" t="s">
        <v>175</v>
      </c>
    </row>
    <row r="397" spans="1:12" ht="24" customHeight="1" x14ac:dyDescent="0.15">
      <c r="A397" s="26">
        <v>45497</v>
      </c>
      <c r="B397" s="11" t="s">
        <v>507</v>
      </c>
      <c r="C397" s="27">
        <v>-15</v>
      </c>
      <c r="D397" s="28" t="s">
        <v>172</v>
      </c>
      <c r="E397" s="11" t="s">
        <v>179</v>
      </c>
      <c r="F397" s="11" t="s">
        <v>129</v>
      </c>
      <c r="G397" s="11" t="s">
        <v>61</v>
      </c>
      <c r="H397" s="11" t="s">
        <v>12</v>
      </c>
      <c r="I397" s="11" t="s">
        <v>13</v>
      </c>
      <c r="J397" s="11" t="s">
        <v>174</v>
      </c>
      <c r="K397" s="11" t="s">
        <v>11</v>
      </c>
      <c r="L397" s="11" t="s">
        <v>358</v>
      </c>
    </row>
    <row r="398" spans="1:12" ht="24" customHeight="1" x14ac:dyDescent="0.15">
      <c r="A398" s="24">
        <v>45497</v>
      </c>
      <c r="B398" s="12" t="s">
        <v>508</v>
      </c>
      <c r="C398" s="2">
        <v>-3.79</v>
      </c>
      <c r="D398" s="25" t="s">
        <v>172</v>
      </c>
      <c r="E398" s="12" t="s">
        <v>355</v>
      </c>
      <c r="F398" s="12" t="s">
        <v>113</v>
      </c>
      <c r="G398" s="12" t="s">
        <v>60</v>
      </c>
      <c r="H398" s="12" t="s">
        <v>22</v>
      </c>
      <c r="I398" s="12" t="s">
        <v>23</v>
      </c>
      <c r="J398" s="12" t="s">
        <v>174</v>
      </c>
      <c r="K398" s="12" t="s">
        <v>11</v>
      </c>
      <c r="L398" s="12" t="s">
        <v>175</v>
      </c>
    </row>
    <row r="399" spans="1:12" ht="24" customHeight="1" x14ac:dyDescent="0.15">
      <c r="A399" s="26">
        <v>45498</v>
      </c>
      <c r="B399" s="11" t="s">
        <v>509</v>
      </c>
      <c r="C399" s="27">
        <v>-4.5</v>
      </c>
      <c r="D399" s="28" t="s">
        <v>172</v>
      </c>
      <c r="E399" s="11" t="s">
        <v>435</v>
      </c>
      <c r="F399" s="11" t="s">
        <v>73</v>
      </c>
      <c r="G399" s="11" t="s">
        <v>51</v>
      </c>
      <c r="H399" s="11" t="s">
        <v>22</v>
      </c>
      <c r="I399" s="11" t="s">
        <v>23</v>
      </c>
      <c r="J399" s="11" t="s">
        <v>174</v>
      </c>
      <c r="K399" s="11" t="s">
        <v>11</v>
      </c>
      <c r="L399" s="11" t="s">
        <v>175</v>
      </c>
    </row>
    <row r="400" spans="1:12" ht="24" customHeight="1" x14ac:dyDescent="0.15">
      <c r="A400" s="24">
        <v>45499</v>
      </c>
      <c r="B400" s="12" t="s">
        <v>510</v>
      </c>
      <c r="C400" s="2">
        <v>-23</v>
      </c>
      <c r="D400" s="25" t="s">
        <v>172</v>
      </c>
      <c r="E400" s="12" t="s">
        <v>511</v>
      </c>
      <c r="F400" s="12" t="s">
        <v>68</v>
      </c>
      <c r="G400" s="12" t="s">
        <v>51</v>
      </c>
      <c r="H400" s="12" t="s">
        <v>22</v>
      </c>
      <c r="I400" s="12" t="s">
        <v>23</v>
      </c>
      <c r="J400" s="12" t="s">
        <v>174</v>
      </c>
      <c r="K400" s="12" t="s">
        <v>11</v>
      </c>
      <c r="L400" s="12" t="s">
        <v>175</v>
      </c>
    </row>
    <row r="401" spans="1:12" ht="24" customHeight="1" x14ac:dyDescent="0.15">
      <c r="A401" s="26">
        <v>45499</v>
      </c>
      <c r="B401" s="11" t="s">
        <v>512</v>
      </c>
      <c r="C401" s="27">
        <v>-31.38</v>
      </c>
      <c r="D401" s="28" t="s">
        <v>172</v>
      </c>
      <c r="E401" s="11" t="s">
        <v>197</v>
      </c>
      <c r="F401" s="11" t="s">
        <v>39</v>
      </c>
      <c r="G401" s="11" t="s">
        <v>39</v>
      </c>
      <c r="H401" s="11" t="s">
        <v>22</v>
      </c>
      <c r="I401" s="11" t="s">
        <v>23</v>
      </c>
      <c r="J401" s="11" t="s">
        <v>174</v>
      </c>
      <c r="K401" s="11" t="s">
        <v>11</v>
      </c>
      <c r="L401" s="11" t="s">
        <v>175</v>
      </c>
    </row>
    <row r="402" spans="1:12" ht="24" customHeight="1" x14ac:dyDescent="0.15">
      <c r="A402" s="24">
        <v>45500</v>
      </c>
      <c r="B402" s="12" t="s">
        <v>513</v>
      </c>
      <c r="C402" s="2">
        <v>-1.49</v>
      </c>
      <c r="D402" s="25" t="s">
        <v>172</v>
      </c>
      <c r="E402" s="12" t="s">
        <v>484</v>
      </c>
      <c r="F402" s="12" t="s">
        <v>82</v>
      </c>
      <c r="G402" s="12" t="s">
        <v>51</v>
      </c>
      <c r="H402" s="12" t="s">
        <v>22</v>
      </c>
      <c r="I402" s="12" t="s">
        <v>23</v>
      </c>
      <c r="J402" s="12" t="s">
        <v>174</v>
      </c>
      <c r="K402" s="12" t="s">
        <v>11</v>
      </c>
      <c r="L402" s="12" t="s">
        <v>175</v>
      </c>
    </row>
    <row r="403" spans="1:12" ht="24" customHeight="1" x14ac:dyDescent="0.15">
      <c r="A403" s="26">
        <v>45500</v>
      </c>
      <c r="B403" s="11" t="s">
        <v>508</v>
      </c>
      <c r="C403" s="27">
        <v>-3.53</v>
      </c>
      <c r="D403" s="28" t="s">
        <v>172</v>
      </c>
      <c r="E403" s="11" t="s">
        <v>355</v>
      </c>
      <c r="F403" s="11" t="s">
        <v>113</v>
      </c>
      <c r="G403" s="11" t="s">
        <v>60</v>
      </c>
      <c r="H403" s="11" t="s">
        <v>22</v>
      </c>
      <c r="I403" s="11" t="s">
        <v>23</v>
      </c>
      <c r="J403" s="11" t="s">
        <v>174</v>
      </c>
      <c r="K403" s="11" t="s">
        <v>11</v>
      </c>
      <c r="L403" s="11" t="s">
        <v>175</v>
      </c>
    </row>
    <row r="404" spans="1:12" ht="24" customHeight="1" x14ac:dyDescent="0.15">
      <c r="A404" s="24">
        <v>45500</v>
      </c>
      <c r="B404" s="12" t="s">
        <v>348</v>
      </c>
      <c r="C404" s="2">
        <v>200</v>
      </c>
      <c r="D404" s="25" t="s">
        <v>172</v>
      </c>
      <c r="E404" s="12" t="s">
        <v>179</v>
      </c>
      <c r="F404" s="12" t="s">
        <v>138</v>
      </c>
      <c r="G404" s="12" t="s">
        <v>46</v>
      </c>
      <c r="H404" s="12" t="s">
        <v>22</v>
      </c>
      <c r="I404" s="12" t="s">
        <v>23</v>
      </c>
      <c r="J404" s="12" t="s">
        <v>185</v>
      </c>
      <c r="K404" s="12" t="s">
        <v>11</v>
      </c>
      <c r="L404" s="12" t="s">
        <v>175</v>
      </c>
    </row>
    <row r="405" spans="1:12" ht="24" customHeight="1" x14ac:dyDescent="0.15">
      <c r="A405" s="26">
        <v>45500</v>
      </c>
      <c r="B405" s="11" t="s">
        <v>514</v>
      </c>
      <c r="C405" s="27">
        <v>-9.0299999999999994</v>
      </c>
      <c r="D405" s="28" t="s">
        <v>172</v>
      </c>
      <c r="E405" s="11" t="s">
        <v>515</v>
      </c>
      <c r="F405" s="11" t="s">
        <v>118</v>
      </c>
      <c r="G405" s="11" t="s">
        <v>51</v>
      </c>
      <c r="H405" s="11" t="s">
        <v>22</v>
      </c>
      <c r="I405" s="11" t="s">
        <v>23</v>
      </c>
      <c r="J405" s="11" t="s">
        <v>174</v>
      </c>
      <c r="K405" s="11" t="s">
        <v>11</v>
      </c>
      <c r="L405" s="11" t="s">
        <v>175</v>
      </c>
    </row>
    <row r="406" spans="1:12" ht="24" customHeight="1" x14ac:dyDescent="0.15">
      <c r="A406" s="24">
        <v>45500</v>
      </c>
      <c r="B406" s="12" t="s">
        <v>516</v>
      </c>
      <c r="C406" s="2">
        <v>-50</v>
      </c>
      <c r="D406" s="25" t="s">
        <v>172</v>
      </c>
      <c r="E406" s="12" t="s">
        <v>179</v>
      </c>
      <c r="F406" s="12" t="s">
        <v>61</v>
      </c>
      <c r="G406" s="12" t="s">
        <v>42</v>
      </c>
      <c r="H406" s="12" t="s">
        <v>22</v>
      </c>
      <c r="I406" s="12" t="s">
        <v>23</v>
      </c>
      <c r="J406" s="12" t="s">
        <v>174</v>
      </c>
      <c r="K406" s="12" t="s">
        <v>11</v>
      </c>
      <c r="L406" s="12" t="s">
        <v>175</v>
      </c>
    </row>
    <row r="407" spans="1:12" ht="24" customHeight="1" x14ac:dyDescent="0.15">
      <c r="A407" s="26">
        <v>45501</v>
      </c>
      <c r="B407" s="11" t="s">
        <v>465</v>
      </c>
      <c r="C407" s="27">
        <v>-15</v>
      </c>
      <c r="D407" s="28" t="s">
        <v>172</v>
      </c>
      <c r="E407" s="11" t="s">
        <v>179</v>
      </c>
      <c r="F407" s="11" t="s">
        <v>129</v>
      </c>
      <c r="G407" s="11" t="s">
        <v>61</v>
      </c>
      <c r="H407" s="11" t="s">
        <v>12</v>
      </c>
      <c r="I407" s="11" t="s">
        <v>13</v>
      </c>
      <c r="J407" s="11" t="s">
        <v>174</v>
      </c>
      <c r="K407" s="11" t="s">
        <v>11</v>
      </c>
      <c r="L407" s="11" t="s">
        <v>358</v>
      </c>
    </row>
    <row r="408" spans="1:12" ht="24" customHeight="1" x14ac:dyDescent="0.15">
      <c r="A408" s="24">
        <v>45501</v>
      </c>
      <c r="B408" s="12" t="s">
        <v>517</v>
      </c>
      <c r="C408" s="2">
        <v>-25.9</v>
      </c>
      <c r="D408" s="25" t="s">
        <v>172</v>
      </c>
      <c r="E408" s="12" t="s">
        <v>214</v>
      </c>
      <c r="F408" s="12" t="s">
        <v>39</v>
      </c>
      <c r="G408" s="12" t="s">
        <v>39</v>
      </c>
      <c r="H408" s="12" t="s">
        <v>22</v>
      </c>
      <c r="I408" s="12" t="s">
        <v>23</v>
      </c>
      <c r="J408" s="12" t="s">
        <v>174</v>
      </c>
      <c r="K408" s="12" t="s">
        <v>11</v>
      </c>
      <c r="L408" s="12" t="s">
        <v>175</v>
      </c>
    </row>
    <row r="409" spans="1:12" ht="24" customHeight="1" x14ac:dyDescent="0.15">
      <c r="A409" s="26">
        <v>45502</v>
      </c>
      <c r="B409" s="11" t="s">
        <v>518</v>
      </c>
      <c r="C409" s="27">
        <v>-14.98</v>
      </c>
      <c r="D409" s="28" t="s">
        <v>172</v>
      </c>
      <c r="E409" s="11" t="s">
        <v>519</v>
      </c>
      <c r="F409" s="11" t="s">
        <v>88</v>
      </c>
      <c r="G409" s="11" t="s">
        <v>33</v>
      </c>
      <c r="H409" s="11" t="s">
        <v>22</v>
      </c>
      <c r="I409" s="11" t="s">
        <v>23</v>
      </c>
      <c r="J409" s="11" t="s">
        <v>174</v>
      </c>
      <c r="K409" s="11" t="s">
        <v>11</v>
      </c>
      <c r="L409" s="11" t="s">
        <v>175</v>
      </c>
    </row>
    <row r="410" spans="1:12" ht="24" customHeight="1" x14ac:dyDescent="0.15">
      <c r="A410" s="24">
        <v>45502</v>
      </c>
      <c r="B410" s="12" t="s">
        <v>520</v>
      </c>
      <c r="C410" s="2">
        <v>-4.79</v>
      </c>
      <c r="D410" s="25" t="s">
        <v>172</v>
      </c>
      <c r="E410" s="12" t="s">
        <v>521</v>
      </c>
      <c r="F410" s="12" t="s">
        <v>93</v>
      </c>
      <c r="G410" s="12" t="s">
        <v>41</v>
      </c>
      <c r="H410" s="12" t="s">
        <v>22</v>
      </c>
      <c r="I410" s="12" t="s">
        <v>23</v>
      </c>
      <c r="J410" s="12" t="s">
        <v>174</v>
      </c>
      <c r="K410" s="12" t="s">
        <v>11</v>
      </c>
      <c r="L410" s="12" t="s">
        <v>175</v>
      </c>
    </row>
    <row r="411" spans="1:12" ht="24" customHeight="1" x14ac:dyDescent="0.15">
      <c r="A411" s="26">
        <v>45502</v>
      </c>
      <c r="B411" s="11" t="s">
        <v>522</v>
      </c>
      <c r="C411" s="27">
        <v>-23.39</v>
      </c>
      <c r="D411" s="28" t="s">
        <v>172</v>
      </c>
      <c r="E411" s="11" t="s">
        <v>440</v>
      </c>
      <c r="F411" s="11" t="s">
        <v>68</v>
      </c>
      <c r="G411" s="11" t="s">
        <v>51</v>
      </c>
      <c r="H411" s="11" t="s">
        <v>22</v>
      </c>
      <c r="I411" s="11" t="s">
        <v>23</v>
      </c>
      <c r="J411" s="11" t="s">
        <v>174</v>
      </c>
      <c r="K411" s="11" t="s">
        <v>11</v>
      </c>
      <c r="L411" s="11" t="s">
        <v>175</v>
      </c>
    </row>
    <row r="412" spans="1:12" ht="24" customHeight="1" x14ac:dyDescent="0.15">
      <c r="A412" s="24">
        <v>45502</v>
      </c>
      <c r="B412" s="12" t="s">
        <v>522</v>
      </c>
      <c r="C412" s="2">
        <v>-30.51</v>
      </c>
      <c r="D412" s="25" t="s">
        <v>172</v>
      </c>
      <c r="E412" s="12" t="s">
        <v>440</v>
      </c>
      <c r="F412" s="12" t="s">
        <v>68</v>
      </c>
      <c r="G412" s="12" t="s">
        <v>51</v>
      </c>
      <c r="H412" s="12" t="s">
        <v>22</v>
      </c>
      <c r="I412" s="12" t="s">
        <v>23</v>
      </c>
      <c r="J412" s="12" t="s">
        <v>174</v>
      </c>
      <c r="K412" s="12" t="s">
        <v>11</v>
      </c>
      <c r="L412" s="12" t="s">
        <v>175</v>
      </c>
    </row>
    <row r="413" spans="1:12" ht="24" customHeight="1" x14ac:dyDescent="0.15">
      <c r="A413" s="26">
        <v>45502</v>
      </c>
      <c r="B413" s="11" t="s">
        <v>215</v>
      </c>
      <c r="C413" s="27">
        <v>-29</v>
      </c>
      <c r="D413" s="28" t="s">
        <v>172</v>
      </c>
      <c r="E413" s="11" t="s">
        <v>216</v>
      </c>
      <c r="F413" s="11" t="s">
        <v>72</v>
      </c>
      <c r="G413" s="11" t="s">
        <v>58</v>
      </c>
      <c r="H413" s="11" t="s">
        <v>22</v>
      </c>
      <c r="I413" s="11" t="s">
        <v>23</v>
      </c>
      <c r="J413" s="11" t="s">
        <v>174</v>
      </c>
      <c r="K413" s="11" t="s">
        <v>11</v>
      </c>
      <c r="L413" s="11" t="s">
        <v>175</v>
      </c>
    </row>
    <row r="414" spans="1:12" ht="24" customHeight="1" x14ac:dyDescent="0.15">
      <c r="A414" s="24">
        <v>45502</v>
      </c>
      <c r="B414" s="12" t="s">
        <v>356</v>
      </c>
      <c r="C414" s="2">
        <v>-33.049999999999997</v>
      </c>
      <c r="D414" s="25" t="s">
        <v>172</v>
      </c>
      <c r="E414" s="12" t="s">
        <v>179</v>
      </c>
      <c r="F414" s="12" t="s">
        <v>106</v>
      </c>
      <c r="G414" s="12" t="s">
        <v>61</v>
      </c>
      <c r="H414" s="12" t="s">
        <v>19</v>
      </c>
      <c r="I414" s="12" t="s">
        <v>20</v>
      </c>
      <c r="J414" s="12" t="s">
        <v>174</v>
      </c>
      <c r="K414" s="12" t="s">
        <v>11</v>
      </c>
      <c r="L414" s="12" t="s">
        <v>270</v>
      </c>
    </row>
    <row r="415" spans="1:12" ht="24" customHeight="1" x14ac:dyDescent="0.15">
      <c r="A415" s="26">
        <v>45503</v>
      </c>
      <c r="B415" s="11" t="s">
        <v>523</v>
      </c>
      <c r="C415" s="27">
        <v>-6.44</v>
      </c>
      <c r="D415" s="28" t="s">
        <v>172</v>
      </c>
      <c r="E415" s="11" t="s">
        <v>355</v>
      </c>
      <c r="F415" s="11" t="s">
        <v>113</v>
      </c>
      <c r="G415" s="11" t="s">
        <v>60</v>
      </c>
      <c r="H415" s="11" t="s">
        <v>22</v>
      </c>
      <c r="I415" s="11" t="s">
        <v>23</v>
      </c>
      <c r="J415" s="11" t="s">
        <v>174</v>
      </c>
      <c r="K415" s="11" t="s">
        <v>11</v>
      </c>
      <c r="L415" s="11" t="s">
        <v>175</v>
      </c>
    </row>
    <row r="416" spans="1:12" ht="24" customHeight="1" x14ac:dyDescent="0.15">
      <c r="A416" s="24">
        <v>45503</v>
      </c>
      <c r="B416" s="12" t="s">
        <v>336</v>
      </c>
      <c r="C416" s="2">
        <v>-12</v>
      </c>
      <c r="D416" s="25" t="s">
        <v>172</v>
      </c>
      <c r="E416" s="12" t="s">
        <v>179</v>
      </c>
      <c r="F416" s="12" t="s">
        <v>129</v>
      </c>
      <c r="G416" s="12" t="s">
        <v>61</v>
      </c>
      <c r="H416" s="12" t="s">
        <v>19</v>
      </c>
      <c r="I416" s="12" t="s">
        <v>20</v>
      </c>
      <c r="J416" s="12" t="s">
        <v>174</v>
      </c>
      <c r="K416" s="12" t="s">
        <v>11</v>
      </c>
      <c r="L416" s="12" t="s">
        <v>175</v>
      </c>
    </row>
    <row r="417" spans="1:12" ht="24" customHeight="1" x14ac:dyDescent="0.15">
      <c r="A417" s="26">
        <v>45504</v>
      </c>
      <c r="B417" s="11" t="s">
        <v>524</v>
      </c>
      <c r="C417" s="27">
        <v>-6.44</v>
      </c>
      <c r="D417" s="28" t="s">
        <v>172</v>
      </c>
      <c r="E417" s="11" t="s">
        <v>355</v>
      </c>
      <c r="F417" s="11" t="s">
        <v>113</v>
      </c>
      <c r="G417" s="11" t="s">
        <v>60</v>
      </c>
      <c r="H417" s="11" t="s">
        <v>22</v>
      </c>
      <c r="I417" s="11" t="s">
        <v>23</v>
      </c>
      <c r="J417" s="11" t="s">
        <v>174</v>
      </c>
      <c r="K417" s="11" t="s">
        <v>11</v>
      </c>
      <c r="L417" s="11" t="s">
        <v>175</v>
      </c>
    </row>
    <row r="418" spans="1:12" ht="24" customHeight="1" x14ac:dyDescent="0.15">
      <c r="A418" s="24">
        <v>45504</v>
      </c>
      <c r="B418" s="12" t="s">
        <v>525</v>
      </c>
      <c r="C418" s="2">
        <v>-15</v>
      </c>
      <c r="D418" s="25" t="s">
        <v>172</v>
      </c>
      <c r="E418" s="12" t="s">
        <v>179</v>
      </c>
      <c r="F418" s="12" t="s">
        <v>129</v>
      </c>
      <c r="G418" s="12" t="s">
        <v>61</v>
      </c>
      <c r="H418" s="12" t="s">
        <v>12</v>
      </c>
      <c r="I418" s="12" t="s">
        <v>13</v>
      </c>
      <c r="J418" s="12" t="s">
        <v>174</v>
      </c>
      <c r="K418" s="12" t="s">
        <v>11</v>
      </c>
      <c r="L418" s="12" t="s">
        <v>358</v>
      </c>
    </row>
    <row r="419" spans="1:12" ht="24" customHeight="1" x14ac:dyDescent="0.15">
      <c r="A419" s="26">
        <v>45504</v>
      </c>
      <c r="B419" s="11" t="s">
        <v>526</v>
      </c>
      <c r="C419" s="27">
        <v>-33</v>
      </c>
      <c r="D419" s="28" t="s">
        <v>172</v>
      </c>
      <c r="E419" s="11" t="s">
        <v>197</v>
      </c>
      <c r="F419" s="11" t="s">
        <v>39</v>
      </c>
      <c r="G419" s="11" t="s">
        <v>39</v>
      </c>
      <c r="H419" s="11" t="s">
        <v>22</v>
      </c>
      <c r="I419" s="11" t="s">
        <v>23</v>
      </c>
      <c r="J419" s="11" t="s">
        <v>174</v>
      </c>
      <c r="K419" s="11" t="s">
        <v>11</v>
      </c>
      <c r="L419" s="11" t="s">
        <v>175</v>
      </c>
    </row>
    <row r="420" spans="1:12" ht="24" customHeight="1" x14ac:dyDescent="0.15">
      <c r="A420" s="24">
        <v>45504</v>
      </c>
      <c r="B420" s="12" t="s">
        <v>527</v>
      </c>
      <c r="C420" s="2">
        <v>56</v>
      </c>
      <c r="D420" s="25" t="s">
        <v>172</v>
      </c>
      <c r="E420" s="12" t="s">
        <v>179</v>
      </c>
      <c r="F420" s="12" t="s">
        <v>93</v>
      </c>
      <c r="G420" s="12" t="s">
        <v>41</v>
      </c>
      <c r="H420" s="12" t="s">
        <v>22</v>
      </c>
      <c r="I420" s="12" t="s">
        <v>23</v>
      </c>
      <c r="J420" s="12" t="s">
        <v>185</v>
      </c>
      <c r="K420" s="12" t="s">
        <v>11</v>
      </c>
      <c r="L420" s="12" t="s">
        <v>175</v>
      </c>
    </row>
    <row r="421" spans="1:12" ht="24" customHeight="1" x14ac:dyDescent="0.15">
      <c r="A421" s="26">
        <v>45505</v>
      </c>
      <c r="B421" s="11" t="s">
        <v>528</v>
      </c>
      <c r="C421" s="27">
        <v>-5</v>
      </c>
      <c r="D421" s="28" t="s">
        <v>172</v>
      </c>
      <c r="E421" s="11" t="s">
        <v>214</v>
      </c>
      <c r="F421" s="11" t="s">
        <v>39</v>
      </c>
      <c r="G421" s="11" t="s">
        <v>39</v>
      </c>
      <c r="H421" s="11" t="s">
        <v>25</v>
      </c>
      <c r="I421" s="11" t="s">
        <v>26</v>
      </c>
      <c r="J421" s="11" t="s">
        <v>174</v>
      </c>
      <c r="K421" s="11" t="s">
        <v>11</v>
      </c>
      <c r="L421" s="11" t="s">
        <v>286</v>
      </c>
    </row>
    <row r="422" spans="1:12" ht="24" customHeight="1" x14ac:dyDescent="0.15">
      <c r="A422" s="24">
        <v>45505</v>
      </c>
      <c r="B422" s="12" t="s">
        <v>529</v>
      </c>
      <c r="C422" s="2">
        <v>-32.64</v>
      </c>
      <c r="D422" s="25" t="s">
        <v>172</v>
      </c>
      <c r="E422" s="12" t="s">
        <v>363</v>
      </c>
      <c r="F422" s="12" t="s">
        <v>39</v>
      </c>
      <c r="G422" s="12" t="s">
        <v>39</v>
      </c>
      <c r="H422" s="12" t="s">
        <v>25</v>
      </c>
      <c r="I422" s="12" t="s">
        <v>26</v>
      </c>
      <c r="J422" s="12" t="s">
        <v>174</v>
      </c>
      <c r="K422" s="12" t="s">
        <v>11</v>
      </c>
      <c r="L422" s="12" t="s">
        <v>286</v>
      </c>
    </row>
    <row r="423" spans="1:12" ht="24" customHeight="1" x14ac:dyDescent="0.15">
      <c r="A423" s="26">
        <v>45505</v>
      </c>
      <c r="B423" s="11" t="s">
        <v>530</v>
      </c>
      <c r="C423" s="27">
        <v>-19.079999999999998</v>
      </c>
      <c r="D423" s="28" t="s">
        <v>172</v>
      </c>
      <c r="E423" s="11" t="s">
        <v>515</v>
      </c>
      <c r="F423" s="11" t="s">
        <v>118</v>
      </c>
      <c r="G423" s="11" t="s">
        <v>51</v>
      </c>
      <c r="H423" s="11" t="s">
        <v>25</v>
      </c>
      <c r="I423" s="11" t="s">
        <v>26</v>
      </c>
      <c r="J423" s="11" t="s">
        <v>174</v>
      </c>
      <c r="K423" s="11" t="s">
        <v>11</v>
      </c>
      <c r="L423" s="11" t="s">
        <v>286</v>
      </c>
    </row>
    <row r="424" spans="1:12" ht="24" customHeight="1" x14ac:dyDescent="0.15">
      <c r="A424" s="24">
        <v>45505</v>
      </c>
      <c r="B424" s="12" t="s">
        <v>531</v>
      </c>
      <c r="C424" s="2">
        <v>-90</v>
      </c>
      <c r="D424" s="25" t="s">
        <v>172</v>
      </c>
      <c r="E424" s="12" t="s">
        <v>179</v>
      </c>
      <c r="F424" s="12" t="s">
        <v>88</v>
      </c>
      <c r="G424" s="12" t="s">
        <v>33</v>
      </c>
      <c r="H424" s="12" t="s">
        <v>22</v>
      </c>
      <c r="I424" s="12" t="s">
        <v>23</v>
      </c>
      <c r="J424" s="12" t="s">
        <v>174</v>
      </c>
      <c r="K424" s="12" t="s">
        <v>11</v>
      </c>
      <c r="L424" s="12" t="s">
        <v>175</v>
      </c>
    </row>
    <row r="425" spans="1:12" ht="24" customHeight="1" x14ac:dyDescent="0.15">
      <c r="A425" s="26">
        <v>45505</v>
      </c>
      <c r="B425" s="11" t="s">
        <v>532</v>
      </c>
      <c r="C425" s="27">
        <v>-4.5</v>
      </c>
      <c r="D425" s="28" t="s">
        <v>172</v>
      </c>
      <c r="E425" s="11" t="s">
        <v>435</v>
      </c>
      <c r="F425" s="11" t="s">
        <v>73</v>
      </c>
      <c r="G425" s="11" t="s">
        <v>51</v>
      </c>
      <c r="H425" s="11" t="s">
        <v>22</v>
      </c>
      <c r="I425" s="11" t="s">
        <v>23</v>
      </c>
      <c r="J425" s="11" t="s">
        <v>174</v>
      </c>
      <c r="K425" s="11" t="s">
        <v>11</v>
      </c>
      <c r="L425" s="11" t="s">
        <v>175</v>
      </c>
    </row>
    <row r="426" spans="1:12" ht="24" customHeight="1" x14ac:dyDescent="0.15">
      <c r="A426" s="24">
        <v>45505</v>
      </c>
      <c r="B426" s="12" t="s">
        <v>533</v>
      </c>
      <c r="C426" s="2">
        <v>-15</v>
      </c>
      <c r="D426" s="25" t="s">
        <v>172</v>
      </c>
      <c r="E426" s="12" t="s">
        <v>179</v>
      </c>
      <c r="F426" s="12" t="s">
        <v>129</v>
      </c>
      <c r="G426" s="12" t="s">
        <v>61</v>
      </c>
      <c r="H426" s="12" t="s">
        <v>12</v>
      </c>
      <c r="I426" s="12" t="s">
        <v>13</v>
      </c>
      <c r="J426" s="12" t="s">
        <v>174</v>
      </c>
      <c r="K426" s="12" t="s">
        <v>11</v>
      </c>
      <c r="L426" s="12" t="s">
        <v>358</v>
      </c>
    </row>
    <row r="427" spans="1:12" ht="24" customHeight="1" x14ac:dyDescent="0.15">
      <c r="A427" s="26">
        <v>45505</v>
      </c>
      <c r="B427" s="11" t="s">
        <v>534</v>
      </c>
      <c r="C427" s="27">
        <v>-8</v>
      </c>
      <c r="D427" s="28" t="s">
        <v>172</v>
      </c>
      <c r="E427" s="11" t="s">
        <v>324</v>
      </c>
      <c r="F427" s="11" t="s">
        <v>71</v>
      </c>
      <c r="G427" s="11" t="s">
        <v>42</v>
      </c>
      <c r="H427" s="11" t="s">
        <v>12</v>
      </c>
      <c r="I427" s="11" t="s">
        <v>13</v>
      </c>
      <c r="J427" s="11" t="s">
        <v>174</v>
      </c>
      <c r="K427" s="11" t="s">
        <v>11</v>
      </c>
      <c r="L427" s="11" t="s">
        <v>286</v>
      </c>
    </row>
    <row r="428" spans="1:12" ht="24" customHeight="1" x14ac:dyDescent="0.15">
      <c r="A428" s="24">
        <v>45505</v>
      </c>
      <c r="B428" s="12" t="s">
        <v>535</v>
      </c>
      <c r="C428" s="2">
        <v>-65</v>
      </c>
      <c r="D428" s="25" t="s">
        <v>172</v>
      </c>
      <c r="E428" s="12" t="s">
        <v>253</v>
      </c>
      <c r="F428" s="12" t="s">
        <v>136</v>
      </c>
      <c r="G428" s="12" t="s">
        <v>58</v>
      </c>
      <c r="H428" s="12" t="s">
        <v>22</v>
      </c>
      <c r="I428" s="12" t="s">
        <v>23</v>
      </c>
      <c r="J428" s="12" t="s">
        <v>174</v>
      </c>
      <c r="K428" s="12" t="s">
        <v>11</v>
      </c>
      <c r="L428" s="12" t="s">
        <v>175</v>
      </c>
    </row>
    <row r="429" spans="1:12" ht="24" customHeight="1" x14ac:dyDescent="0.15">
      <c r="A429" s="26">
        <v>45505</v>
      </c>
      <c r="B429" s="11" t="s">
        <v>184</v>
      </c>
      <c r="C429" s="27">
        <v>7222.55</v>
      </c>
      <c r="D429" s="28" t="s">
        <v>172</v>
      </c>
      <c r="E429" s="11" t="s">
        <v>179</v>
      </c>
      <c r="F429" s="11" t="s">
        <v>123</v>
      </c>
      <c r="G429" s="11" t="s">
        <v>55</v>
      </c>
      <c r="H429" s="11" t="s">
        <v>22</v>
      </c>
      <c r="I429" s="11" t="s">
        <v>23</v>
      </c>
      <c r="J429" s="11" t="s">
        <v>185</v>
      </c>
      <c r="K429" s="11" t="s">
        <v>11</v>
      </c>
      <c r="L429" s="11" t="s">
        <v>175</v>
      </c>
    </row>
    <row r="430" spans="1:12" ht="24" customHeight="1" x14ac:dyDescent="0.15">
      <c r="A430" s="24">
        <v>45506</v>
      </c>
      <c r="B430" s="12" t="s">
        <v>536</v>
      </c>
      <c r="C430" s="2">
        <v>-44.66</v>
      </c>
      <c r="D430" s="25" t="s">
        <v>172</v>
      </c>
      <c r="E430" s="12" t="s">
        <v>537</v>
      </c>
      <c r="F430" s="12" t="s">
        <v>68</v>
      </c>
      <c r="G430" s="12" t="s">
        <v>51</v>
      </c>
      <c r="H430" s="12" t="s">
        <v>25</v>
      </c>
      <c r="I430" s="12" t="s">
        <v>26</v>
      </c>
      <c r="J430" s="12" t="s">
        <v>174</v>
      </c>
      <c r="K430" s="12" t="s">
        <v>11</v>
      </c>
      <c r="L430" s="12" t="s">
        <v>286</v>
      </c>
    </row>
    <row r="431" spans="1:12" ht="24" customHeight="1" x14ac:dyDescent="0.15">
      <c r="A431" s="26">
        <v>45506</v>
      </c>
      <c r="B431" s="11" t="s">
        <v>538</v>
      </c>
      <c r="C431" s="27">
        <v>-27.5</v>
      </c>
      <c r="D431" s="28" t="s">
        <v>172</v>
      </c>
      <c r="E431" s="11" t="s">
        <v>539</v>
      </c>
      <c r="F431" s="11" t="s">
        <v>39</v>
      </c>
      <c r="G431" s="11" t="s">
        <v>39</v>
      </c>
      <c r="H431" s="11" t="s">
        <v>25</v>
      </c>
      <c r="I431" s="11" t="s">
        <v>26</v>
      </c>
      <c r="J431" s="11" t="s">
        <v>174</v>
      </c>
      <c r="K431" s="11" t="s">
        <v>11</v>
      </c>
      <c r="L431" s="11" t="s">
        <v>286</v>
      </c>
    </row>
    <row r="432" spans="1:12" ht="24" customHeight="1" x14ac:dyDescent="0.15">
      <c r="A432" s="24">
        <v>45506</v>
      </c>
      <c r="B432" s="12" t="s">
        <v>538</v>
      </c>
      <c r="C432" s="2">
        <v>-2</v>
      </c>
      <c r="D432" s="25" t="s">
        <v>172</v>
      </c>
      <c r="E432" s="12" t="s">
        <v>539</v>
      </c>
      <c r="F432" s="12" t="s">
        <v>39</v>
      </c>
      <c r="G432" s="12" t="s">
        <v>39</v>
      </c>
      <c r="H432" s="12" t="s">
        <v>25</v>
      </c>
      <c r="I432" s="12" t="s">
        <v>26</v>
      </c>
      <c r="J432" s="12" t="s">
        <v>174</v>
      </c>
      <c r="K432" s="12" t="s">
        <v>11</v>
      </c>
      <c r="L432" s="12" t="s">
        <v>286</v>
      </c>
    </row>
    <row r="433" spans="1:12" ht="24" customHeight="1" x14ac:dyDescent="0.15">
      <c r="A433" s="26">
        <v>45506</v>
      </c>
      <c r="B433" s="11" t="s">
        <v>540</v>
      </c>
      <c r="C433" s="27">
        <v>-22.3</v>
      </c>
      <c r="D433" s="28" t="s">
        <v>172</v>
      </c>
      <c r="E433" s="11" t="s">
        <v>361</v>
      </c>
      <c r="F433" s="11" t="s">
        <v>68</v>
      </c>
      <c r="G433" s="11" t="s">
        <v>51</v>
      </c>
      <c r="H433" s="11" t="s">
        <v>22</v>
      </c>
      <c r="I433" s="11" t="s">
        <v>23</v>
      </c>
      <c r="J433" s="11" t="s">
        <v>174</v>
      </c>
      <c r="K433" s="11" t="s">
        <v>11</v>
      </c>
      <c r="L433" s="11" t="s">
        <v>175</v>
      </c>
    </row>
    <row r="434" spans="1:12" ht="24" customHeight="1" x14ac:dyDescent="0.15">
      <c r="A434" s="24">
        <v>45506</v>
      </c>
      <c r="B434" s="12" t="s">
        <v>339</v>
      </c>
      <c r="C434" s="2">
        <v>215</v>
      </c>
      <c r="D434" s="25" t="s">
        <v>172</v>
      </c>
      <c r="E434" s="12" t="s">
        <v>179</v>
      </c>
      <c r="F434" s="12" t="s">
        <v>100</v>
      </c>
      <c r="G434" s="12" t="s">
        <v>61</v>
      </c>
      <c r="H434" s="12" t="s">
        <v>19</v>
      </c>
      <c r="I434" s="12" t="s">
        <v>20</v>
      </c>
      <c r="J434" s="12" t="s">
        <v>185</v>
      </c>
      <c r="K434" s="12" t="s">
        <v>11</v>
      </c>
      <c r="L434" s="12" t="s">
        <v>175</v>
      </c>
    </row>
    <row r="435" spans="1:12" ht="24" customHeight="1" x14ac:dyDescent="0.15">
      <c r="A435" s="26">
        <v>45507</v>
      </c>
      <c r="B435" s="11" t="s">
        <v>541</v>
      </c>
      <c r="C435" s="27">
        <v>-2842.2</v>
      </c>
      <c r="D435" s="28" t="s">
        <v>172</v>
      </c>
      <c r="E435" s="11" t="s">
        <v>542</v>
      </c>
      <c r="F435" s="11" t="s">
        <v>141</v>
      </c>
      <c r="G435" s="11" t="s">
        <v>51</v>
      </c>
      <c r="H435" s="11" t="s">
        <v>25</v>
      </c>
      <c r="I435" s="11" t="s">
        <v>26</v>
      </c>
      <c r="J435" s="11" t="s">
        <v>174</v>
      </c>
      <c r="K435" s="11" t="s">
        <v>11</v>
      </c>
      <c r="L435" s="11" t="s">
        <v>286</v>
      </c>
    </row>
    <row r="436" spans="1:12" ht="24" customHeight="1" x14ac:dyDescent="0.15">
      <c r="A436" s="24">
        <v>45507</v>
      </c>
      <c r="B436" s="12" t="s">
        <v>543</v>
      </c>
      <c r="C436" s="2">
        <v>-28.86</v>
      </c>
      <c r="D436" s="25" t="s">
        <v>172</v>
      </c>
      <c r="E436" s="12" t="s">
        <v>544</v>
      </c>
      <c r="F436" s="12" t="s">
        <v>73</v>
      </c>
      <c r="G436" s="12" t="s">
        <v>51</v>
      </c>
      <c r="H436" s="12" t="s">
        <v>25</v>
      </c>
      <c r="I436" s="12" t="s">
        <v>26</v>
      </c>
      <c r="J436" s="12" t="s">
        <v>174</v>
      </c>
      <c r="K436" s="12" t="s">
        <v>11</v>
      </c>
      <c r="L436" s="12" t="s">
        <v>286</v>
      </c>
    </row>
    <row r="437" spans="1:12" ht="24" customHeight="1" x14ac:dyDescent="0.15">
      <c r="A437" s="26">
        <v>45507</v>
      </c>
      <c r="B437" s="11" t="s">
        <v>545</v>
      </c>
      <c r="C437" s="27">
        <v>-25.52</v>
      </c>
      <c r="D437" s="28" t="s">
        <v>172</v>
      </c>
      <c r="E437" s="11" t="s">
        <v>197</v>
      </c>
      <c r="F437" s="11" t="s">
        <v>39</v>
      </c>
      <c r="G437" s="11" t="s">
        <v>39</v>
      </c>
      <c r="H437" s="11" t="s">
        <v>25</v>
      </c>
      <c r="I437" s="11" t="s">
        <v>26</v>
      </c>
      <c r="J437" s="11" t="s">
        <v>174</v>
      </c>
      <c r="K437" s="11" t="s">
        <v>11</v>
      </c>
      <c r="L437" s="11" t="s">
        <v>286</v>
      </c>
    </row>
    <row r="438" spans="1:12" ht="24" customHeight="1" x14ac:dyDescent="0.15">
      <c r="A438" s="24">
        <v>45507</v>
      </c>
      <c r="B438" s="12" t="s">
        <v>546</v>
      </c>
      <c r="C438" s="2">
        <v>-7.74</v>
      </c>
      <c r="D438" s="25" t="s">
        <v>172</v>
      </c>
      <c r="E438" s="12" t="s">
        <v>355</v>
      </c>
      <c r="F438" s="12" t="s">
        <v>113</v>
      </c>
      <c r="G438" s="12" t="s">
        <v>60</v>
      </c>
      <c r="H438" s="12" t="s">
        <v>25</v>
      </c>
      <c r="I438" s="12" t="s">
        <v>26</v>
      </c>
      <c r="J438" s="12" t="s">
        <v>174</v>
      </c>
      <c r="K438" s="12" t="s">
        <v>11</v>
      </c>
      <c r="L438" s="12" t="s">
        <v>286</v>
      </c>
    </row>
    <row r="439" spans="1:12" ht="24" customHeight="1" x14ac:dyDescent="0.15">
      <c r="A439" s="26">
        <v>45507</v>
      </c>
      <c r="B439" s="11" t="s">
        <v>529</v>
      </c>
      <c r="C439" s="27">
        <v>-4.74</v>
      </c>
      <c r="D439" s="28" t="s">
        <v>172</v>
      </c>
      <c r="E439" s="11" t="s">
        <v>363</v>
      </c>
      <c r="F439" s="11" t="s">
        <v>39</v>
      </c>
      <c r="G439" s="11" t="s">
        <v>39</v>
      </c>
      <c r="H439" s="11" t="s">
        <v>25</v>
      </c>
      <c r="I439" s="11" t="s">
        <v>26</v>
      </c>
      <c r="J439" s="11" t="s">
        <v>174</v>
      </c>
      <c r="K439" s="11" t="s">
        <v>11</v>
      </c>
      <c r="L439" s="11" t="s">
        <v>286</v>
      </c>
    </row>
    <row r="440" spans="1:12" ht="24" customHeight="1" x14ac:dyDescent="0.15">
      <c r="A440" s="24">
        <v>45508</v>
      </c>
      <c r="B440" s="12" t="s">
        <v>547</v>
      </c>
      <c r="C440" s="2">
        <v>-5.0599999999999996</v>
      </c>
      <c r="D440" s="25" t="s">
        <v>172</v>
      </c>
      <c r="E440" s="12" t="s">
        <v>548</v>
      </c>
      <c r="F440" s="12" t="s">
        <v>73</v>
      </c>
      <c r="G440" s="12" t="s">
        <v>51</v>
      </c>
      <c r="H440" s="12" t="s">
        <v>25</v>
      </c>
      <c r="I440" s="12" t="s">
        <v>26</v>
      </c>
      <c r="J440" s="12" t="s">
        <v>174</v>
      </c>
      <c r="K440" s="12" t="s">
        <v>11</v>
      </c>
      <c r="L440" s="12" t="s">
        <v>286</v>
      </c>
    </row>
    <row r="441" spans="1:12" ht="24" customHeight="1" x14ac:dyDescent="0.15">
      <c r="A441" s="26">
        <v>45509</v>
      </c>
      <c r="B441" s="11" t="s">
        <v>549</v>
      </c>
      <c r="C441" s="27">
        <v>-11.99</v>
      </c>
      <c r="D441" s="28" t="s">
        <v>172</v>
      </c>
      <c r="E441" s="11" t="s">
        <v>401</v>
      </c>
      <c r="F441" s="11" t="s">
        <v>83</v>
      </c>
      <c r="G441" s="11" t="s">
        <v>58</v>
      </c>
      <c r="H441" s="11" t="s">
        <v>25</v>
      </c>
      <c r="I441" s="11" t="s">
        <v>26</v>
      </c>
      <c r="J441" s="11" t="s">
        <v>174</v>
      </c>
      <c r="K441" s="11" t="s">
        <v>11</v>
      </c>
      <c r="L441" s="11" t="s">
        <v>286</v>
      </c>
    </row>
    <row r="442" spans="1:12" ht="24" customHeight="1" x14ac:dyDescent="0.15">
      <c r="A442" s="24">
        <v>45509</v>
      </c>
      <c r="B442" s="12" t="s">
        <v>550</v>
      </c>
      <c r="C442" s="2">
        <v>-4.5</v>
      </c>
      <c r="D442" s="25" t="s">
        <v>172</v>
      </c>
      <c r="E442" s="12" t="s">
        <v>435</v>
      </c>
      <c r="F442" s="12" t="s">
        <v>73</v>
      </c>
      <c r="G442" s="12" t="s">
        <v>51</v>
      </c>
      <c r="H442" s="12" t="s">
        <v>25</v>
      </c>
      <c r="I442" s="12" t="s">
        <v>26</v>
      </c>
      <c r="J442" s="12" t="s">
        <v>174</v>
      </c>
      <c r="K442" s="12" t="s">
        <v>11</v>
      </c>
      <c r="L442" s="12" t="s">
        <v>286</v>
      </c>
    </row>
    <row r="443" spans="1:12" ht="24" customHeight="1" x14ac:dyDescent="0.15">
      <c r="A443" s="26">
        <v>45509</v>
      </c>
      <c r="B443" s="11" t="s">
        <v>551</v>
      </c>
      <c r="C443" s="27">
        <v>-17.170000000000002</v>
      </c>
      <c r="D443" s="28" t="s">
        <v>172</v>
      </c>
      <c r="E443" s="11" t="s">
        <v>432</v>
      </c>
      <c r="F443" s="11" t="s">
        <v>118</v>
      </c>
      <c r="G443" s="11" t="s">
        <v>51</v>
      </c>
      <c r="H443" s="11" t="s">
        <v>25</v>
      </c>
      <c r="I443" s="11" t="s">
        <v>26</v>
      </c>
      <c r="J443" s="11" t="s">
        <v>174</v>
      </c>
      <c r="K443" s="11" t="s">
        <v>11</v>
      </c>
      <c r="L443" s="11" t="s">
        <v>286</v>
      </c>
    </row>
    <row r="444" spans="1:12" ht="24" customHeight="1" x14ac:dyDescent="0.15">
      <c r="A444" s="24">
        <v>45510</v>
      </c>
      <c r="B444" s="12" t="s">
        <v>552</v>
      </c>
      <c r="C444" s="2">
        <v>-16.670000000000002</v>
      </c>
      <c r="D444" s="25" t="s">
        <v>172</v>
      </c>
      <c r="E444" s="12" t="s">
        <v>442</v>
      </c>
      <c r="F444" s="12" t="s">
        <v>118</v>
      </c>
      <c r="G444" s="12" t="s">
        <v>51</v>
      </c>
      <c r="H444" s="12" t="s">
        <v>25</v>
      </c>
      <c r="I444" s="12" t="s">
        <v>26</v>
      </c>
      <c r="J444" s="12" t="s">
        <v>174</v>
      </c>
      <c r="K444" s="12" t="s">
        <v>11</v>
      </c>
      <c r="L444" s="12" t="s">
        <v>286</v>
      </c>
    </row>
    <row r="445" spans="1:12" ht="24" customHeight="1" x14ac:dyDescent="0.15">
      <c r="A445" s="26">
        <v>45510</v>
      </c>
      <c r="B445" s="11" t="s">
        <v>546</v>
      </c>
      <c r="C445" s="27">
        <v>-7.58</v>
      </c>
      <c r="D445" s="28" t="s">
        <v>172</v>
      </c>
      <c r="E445" s="11" t="s">
        <v>355</v>
      </c>
      <c r="F445" s="11" t="s">
        <v>113</v>
      </c>
      <c r="G445" s="11" t="s">
        <v>60</v>
      </c>
      <c r="H445" s="11" t="s">
        <v>25</v>
      </c>
      <c r="I445" s="11" t="s">
        <v>26</v>
      </c>
      <c r="J445" s="11" t="s">
        <v>174</v>
      </c>
      <c r="K445" s="11" t="s">
        <v>11</v>
      </c>
      <c r="L445" s="11" t="s">
        <v>286</v>
      </c>
    </row>
    <row r="446" spans="1:12" ht="24" customHeight="1" x14ac:dyDescent="0.15">
      <c r="A446" s="24">
        <v>45510</v>
      </c>
      <c r="B446" s="12" t="s">
        <v>550</v>
      </c>
      <c r="C446" s="2">
        <v>-4.5</v>
      </c>
      <c r="D446" s="25" t="s">
        <v>172</v>
      </c>
      <c r="E446" s="12" t="s">
        <v>435</v>
      </c>
      <c r="F446" s="12" t="s">
        <v>73</v>
      </c>
      <c r="G446" s="12" t="s">
        <v>51</v>
      </c>
      <c r="H446" s="12" t="s">
        <v>25</v>
      </c>
      <c r="I446" s="12" t="s">
        <v>26</v>
      </c>
      <c r="J446" s="12" t="s">
        <v>174</v>
      </c>
      <c r="K446" s="12" t="s">
        <v>11</v>
      </c>
      <c r="L446" s="12" t="s">
        <v>286</v>
      </c>
    </row>
    <row r="447" spans="1:12" ht="24" customHeight="1" x14ac:dyDescent="0.15">
      <c r="A447" s="26">
        <v>45510</v>
      </c>
      <c r="B447" s="11" t="s">
        <v>553</v>
      </c>
      <c r="C447" s="27">
        <v>-3.5</v>
      </c>
      <c r="D447" s="28" t="s">
        <v>172</v>
      </c>
      <c r="E447" s="11" t="s">
        <v>189</v>
      </c>
      <c r="F447" s="11" t="s">
        <v>127</v>
      </c>
      <c r="G447" s="11" t="s">
        <v>61</v>
      </c>
      <c r="H447" s="11" t="s">
        <v>22</v>
      </c>
      <c r="I447" s="11" t="s">
        <v>23</v>
      </c>
      <c r="J447" s="11" t="s">
        <v>174</v>
      </c>
      <c r="K447" s="11" t="s">
        <v>11</v>
      </c>
      <c r="L447" s="11" t="s">
        <v>175</v>
      </c>
    </row>
    <row r="448" spans="1:12" ht="24" customHeight="1" x14ac:dyDescent="0.15">
      <c r="A448" s="24">
        <v>45511</v>
      </c>
      <c r="B448" s="12" t="s">
        <v>554</v>
      </c>
      <c r="C448" s="2">
        <v>-8.65</v>
      </c>
      <c r="D448" s="25" t="s">
        <v>172</v>
      </c>
      <c r="E448" s="12" t="s">
        <v>555</v>
      </c>
      <c r="F448" s="12" t="s">
        <v>133</v>
      </c>
      <c r="G448" s="12" t="s">
        <v>51</v>
      </c>
      <c r="H448" s="12" t="s">
        <v>25</v>
      </c>
      <c r="I448" s="12" t="s">
        <v>26</v>
      </c>
      <c r="J448" s="12" t="s">
        <v>174</v>
      </c>
      <c r="K448" s="12" t="s">
        <v>11</v>
      </c>
      <c r="L448" s="12" t="s">
        <v>286</v>
      </c>
    </row>
    <row r="449" spans="1:12" ht="24" customHeight="1" x14ac:dyDescent="0.15">
      <c r="A449" s="26">
        <v>45511</v>
      </c>
      <c r="B449" s="11" t="s">
        <v>550</v>
      </c>
      <c r="C449" s="27">
        <v>-4</v>
      </c>
      <c r="D449" s="28" t="s">
        <v>172</v>
      </c>
      <c r="E449" s="11" t="s">
        <v>435</v>
      </c>
      <c r="F449" s="11" t="s">
        <v>73</v>
      </c>
      <c r="G449" s="11" t="s">
        <v>51</v>
      </c>
      <c r="H449" s="11" t="s">
        <v>25</v>
      </c>
      <c r="I449" s="11" t="s">
        <v>26</v>
      </c>
      <c r="J449" s="11" t="s">
        <v>174</v>
      </c>
      <c r="K449" s="11" t="s">
        <v>11</v>
      </c>
      <c r="L449" s="11" t="s">
        <v>286</v>
      </c>
    </row>
    <row r="450" spans="1:12" ht="24" customHeight="1" x14ac:dyDescent="0.15">
      <c r="A450" s="24">
        <v>45511</v>
      </c>
      <c r="B450" s="12" t="s">
        <v>546</v>
      </c>
      <c r="C450" s="2">
        <v>-7.58</v>
      </c>
      <c r="D450" s="25" t="s">
        <v>172</v>
      </c>
      <c r="E450" s="12" t="s">
        <v>355</v>
      </c>
      <c r="F450" s="12" t="s">
        <v>113</v>
      </c>
      <c r="G450" s="12" t="s">
        <v>60</v>
      </c>
      <c r="H450" s="12" t="s">
        <v>25</v>
      </c>
      <c r="I450" s="12" t="s">
        <v>26</v>
      </c>
      <c r="J450" s="12" t="s">
        <v>174</v>
      </c>
      <c r="K450" s="12" t="s">
        <v>11</v>
      </c>
      <c r="L450" s="12" t="s">
        <v>286</v>
      </c>
    </row>
    <row r="451" spans="1:12" ht="24" customHeight="1" x14ac:dyDescent="0.15">
      <c r="A451" s="26">
        <v>45511</v>
      </c>
      <c r="B451" s="11" t="s">
        <v>556</v>
      </c>
      <c r="C451" s="27">
        <v>13295</v>
      </c>
      <c r="D451" s="28" t="s">
        <v>172</v>
      </c>
      <c r="E451" s="11" t="s">
        <v>179</v>
      </c>
      <c r="F451" s="11" t="s">
        <v>91</v>
      </c>
      <c r="G451" s="11" t="s">
        <v>43</v>
      </c>
      <c r="H451" s="11" t="s">
        <v>22</v>
      </c>
      <c r="I451" s="11" t="s">
        <v>23</v>
      </c>
      <c r="J451" s="11" t="s">
        <v>185</v>
      </c>
      <c r="K451" s="11" t="s">
        <v>11</v>
      </c>
      <c r="L451" s="11" t="s">
        <v>175</v>
      </c>
    </row>
    <row r="452" spans="1:12" ht="24" customHeight="1" x14ac:dyDescent="0.15">
      <c r="A452" s="24">
        <v>45512</v>
      </c>
      <c r="B452" s="12" t="s">
        <v>547</v>
      </c>
      <c r="C452" s="2">
        <v>-5.0599999999999996</v>
      </c>
      <c r="D452" s="25" t="s">
        <v>172</v>
      </c>
      <c r="E452" s="12" t="s">
        <v>548</v>
      </c>
      <c r="F452" s="12" t="s">
        <v>73</v>
      </c>
      <c r="G452" s="12" t="s">
        <v>51</v>
      </c>
      <c r="H452" s="12" t="s">
        <v>25</v>
      </c>
      <c r="I452" s="12" t="s">
        <v>26</v>
      </c>
      <c r="J452" s="12" t="s">
        <v>174</v>
      </c>
      <c r="K452" s="12" t="s">
        <v>11</v>
      </c>
      <c r="L452" s="12" t="s">
        <v>286</v>
      </c>
    </row>
    <row r="453" spans="1:12" ht="24" customHeight="1" x14ac:dyDescent="0.15">
      <c r="A453" s="26">
        <v>45512</v>
      </c>
      <c r="B453" s="11" t="s">
        <v>546</v>
      </c>
      <c r="C453" s="27">
        <v>-6.54</v>
      </c>
      <c r="D453" s="28" t="s">
        <v>172</v>
      </c>
      <c r="E453" s="11" t="s">
        <v>355</v>
      </c>
      <c r="F453" s="11" t="s">
        <v>113</v>
      </c>
      <c r="G453" s="11" t="s">
        <v>60</v>
      </c>
      <c r="H453" s="11" t="s">
        <v>25</v>
      </c>
      <c r="I453" s="11" t="s">
        <v>26</v>
      </c>
      <c r="J453" s="11" t="s">
        <v>174</v>
      </c>
      <c r="K453" s="11" t="s">
        <v>11</v>
      </c>
      <c r="L453" s="11" t="s">
        <v>286</v>
      </c>
    </row>
    <row r="454" spans="1:12" ht="24" customHeight="1" x14ac:dyDescent="0.15">
      <c r="A454" s="24">
        <v>45513</v>
      </c>
      <c r="B454" s="12" t="s">
        <v>557</v>
      </c>
      <c r="C454" s="2">
        <v>-19.899999999999999</v>
      </c>
      <c r="D454" s="25" t="s">
        <v>172</v>
      </c>
      <c r="E454" s="12" t="s">
        <v>558</v>
      </c>
      <c r="F454" s="12" t="s">
        <v>39</v>
      </c>
      <c r="G454" s="12" t="s">
        <v>39</v>
      </c>
      <c r="H454" s="12" t="s">
        <v>25</v>
      </c>
      <c r="I454" s="12" t="s">
        <v>26</v>
      </c>
      <c r="J454" s="12" t="s">
        <v>174</v>
      </c>
      <c r="K454" s="12" t="s">
        <v>11</v>
      </c>
      <c r="L454" s="12" t="s">
        <v>286</v>
      </c>
    </row>
    <row r="455" spans="1:12" ht="24" customHeight="1" x14ac:dyDescent="0.15">
      <c r="A455" s="26">
        <v>45513</v>
      </c>
      <c r="B455" s="11" t="s">
        <v>559</v>
      </c>
      <c r="C455" s="27">
        <v>-5.58</v>
      </c>
      <c r="D455" s="28" t="s">
        <v>172</v>
      </c>
      <c r="E455" s="11" t="s">
        <v>560</v>
      </c>
      <c r="F455" s="11" t="s">
        <v>73</v>
      </c>
      <c r="G455" s="11" t="s">
        <v>51</v>
      </c>
      <c r="H455" s="11" t="s">
        <v>25</v>
      </c>
      <c r="I455" s="11" t="s">
        <v>26</v>
      </c>
      <c r="J455" s="11" t="s">
        <v>174</v>
      </c>
      <c r="K455" s="11" t="s">
        <v>11</v>
      </c>
      <c r="L455" s="11" t="s">
        <v>286</v>
      </c>
    </row>
    <row r="456" spans="1:12" ht="24" customHeight="1" x14ac:dyDescent="0.15">
      <c r="A456" s="24">
        <v>45513</v>
      </c>
      <c r="B456" s="12" t="s">
        <v>561</v>
      </c>
      <c r="C456" s="2">
        <v>-29.99</v>
      </c>
      <c r="D456" s="25" t="s">
        <v>172</v>
      </c>
      <c r="E456" s="12" t="s">
        <v>562</v>
      </c>
      <c r="F456" s="12" t="s">
        <v>83</v>
      </c>
      <c r="G456" s="12" t="s">
        <v>51</v>
      </c>
      <c r="H456" s="12" t="s">
        <v>25</v>
      </c>
      <c r="I456" s="12" t="s">
        <v>26</v>
      </c>
      <c r="J456" s="12" t="s">
        <v>174</v>
      </c>
      <c r="K456" s="12" t="s">
        <v>11</v>
      </c>
      <c r="L456" s="12" t="s">
        <v>286</v>
      </c>
    </row>
    <row r="457" spans="1:12" ht="24" customHeight="1" x14ac:dyDescent="0.15">
      <c r="A457" s="26">
        <v>45513</v>
      </c>
      <c r="B457" s="11" t="s">
        <v>563</v>
      </c>
      <c r="C457" s="27">
        <v>-20</v>
      </c>
      <c r="D457" s="28" t="s">
        <v>172</v>
      </c>
      <c r="E457" s="11" t="s">
        <v>564</v>
      </c>
      <c r="F457" s="11" t="s">
        <v>89</v>
      </c>
      <c r="G457" s="11" t="s">
        <v>42</v>
      </c>
      <c r="H457" s="11" t="s">
        <v>25</v>
      </c>
      <c r="I457" s="11" t="s">
        <v>26</v>
      </c>
      <c r="J457" s="11" t="s">
        <v>174</v>
      </c>
      <c r="K457" s="11" t="s">
        <v>11</v>
      </c>
      <c r="L457" s="11" t="s">
        <v>286</v>
      </c>
    </row>
    <row r="458" spans="1:12" ht="24" customHeight="1" x14ac:dyDescent="0.15">
      <c r="A458" s="24">
        <v>45513</v>
      </c>
      <c r="B458" s="12" t="s">
        <v>545</v>
      </c>
      <c r="C458" s="2">
        <v>-40.450000000000003</v>
      </c>
      <c r="D458" s="25" t="s">
        <v>172</v>
      </c>
      <c r="E458" s="12" t="s">
        <v>197</v>
      </c>
      <c r="F458" s="12" t="s">
        <v>39</v>
      </c>
      <c r="G458" s="12" t="s">
        <v>39</v>
      </c>
      <c r="H458" s="12" t="s">
        <v>25</v>
      </c>
      <c r="I458" s="12" t="s">
        <v>26</v>
      </c>
      <c r="J458" s="12" t="s">
        <v>174</v>
      </c>
      <c r="K458" s="12" t="s">
        <v>11</v>
      </c>
      <c r="L458" s="12" t="s">
        <v>286</v>
      </c>
    </row>
    <row r="459" spans="1:12" ht="24" customHeight="1" x14ac:dyDescent="0.15">
      <c r="A459" s="26">
        <v>45513</v>
      </c>
      <c r="B459" s="11" t="s">
        <v>546</v>
      </c>
      <c r="C459" s="27">
        <v>-6.44</v>
      </c>
      <c r="D459" s="28" t="s">
        <v>172</v>
      </c>
      <c r="E459" s="11" t="s">
        <v>355</v>
      </c>
      <c r="F459" s="11" t="s">
        <v>113</v>
      </c>
      <c r="G459" s="11" t="s">
        <v>60</v>
      </c>
      <c r="H459" s="11" t="s">
        <v>25</v>
      </c>
      <c r="I459" s="11" t="s">
        <v>26</v>
      </c>
      <c r="J459" s="11" t="s">
        <v>174</v>
      </c>
      <c r="K459" s="11" t="s">
        <v>11</v>
      </c>
      <c r="L459" s="11" t="s">
        <v>286</v>
      </c>
    </row>
    <row r="460" spans="1:12" ht="24" customHeight="1" x14ac:dyDescent="0.15">
      <c r="A460" s="24">
        <v>45513</v>
      </c>
      <c r="B460" s="12" t="s">
        <v>529</v>
      </c>
      <c r="C460" s="2">
        <v>-15.23</v>
      </c>
      <c r="D460" s="25" t="s">
        <v>172</v>
      </c>
      <c r="E460" s="12" t="s">
        <v>363</v>
      </c>
      <c r="F460" s="12" t="s">
        <v>39</v>
      </c>
      <c r="G460" s="12" t="s">
        <v>39</v>
      </c>
      <c r="H460" s="12" t="s">
        <v>25</v>
      </c>
      <c r="I460" s="12" t="s">
        <v>26</v>
      </c>
      <c r="J460" s="12" t="s">
        <v>174</v>
      </c>
      <c r="K460" s="12" t="s">
        <v>11</v>
      </c>
      <c r="L460" s="12" t="s">
        <v>286</v>
      </c>
    </row>
    <row r="461" spans="1:12" ht="24" customHeight="1" x14ac:dyDescent="0.15">
      <c r="A461" s="26">
        <v>45513</v>
      </c>
      <c r="B461" s="11" t="s">
        <v>565</v>
      </c>
      <c r="C461" s="27">
        <v>-34.950000000000003</v>
      </c>
      <c r="D461" s="28" t="s">
        <v>172</v>
      </c>
      <c r="E461" s="11" t="s">
        <v>566</v>
      </c>
      <c r="F461" s="11" t="s">
        <v>85</v>
      </c>
      <c r="G461" s="11" t="s">
        <v>54</v>
      </c>
      <c r="H461" s="11" t="s">
        <v>25</v>
      </c>
      <c r="I461" s="11" t="s">
        <v>26</v>
      </c>
      <c r="J461" s="11" t="s">
        <v>174</v>
      </c>
      <c r="K461" s="11" t="s">
        <v>11</v>
      </c>
      <c r="L461" s="11" t="s">
        <v>286</v>
      </c>
    </row>
    <row r="462" spans="1:12" ht="24" customHeight="1" x14ac:dyDescent="0.15">
      <c r="A462" s="24">
        <v>45513</v>
      </c>
      <c r="B462" s="12" t="s">
        <v>567</v>
      </c>
      <c r="C462" s="2">
        <v>-3100</v>
      </c>
      <c r="D462" s="25" t="s">
        <v>172</v>
      </c>
      <c r="E462" s="12" t="s">
        <v>568</v>
      </c>
      <c r="F462" s="12" t="s">
        <v>79</v>
      </c>
      <c r="G462" s="12" t="s">
        <v>61</v>
      </c>
      <c r="H462" s="12" t="s">
        <v>22</v>
      </c>
      <c r="I462" s="12" t="s">
        <v>23</v>
      </c>
      <c r="J462" s="12" t="s">
        <v>174</v>
      </c>
      <c r="K462" s="12" t="s">
        <v>11</v>
      </c>
      <c r="L462" s="12" t="s">
        <v>175</v>
      </c>
    </row>
    <row r="463" spans="1:12" ht="24" customHeight="1" x14ac:dyDescent="0.15">
      <c r="A463" s="26">
        <v>45514</v>
      </c>
      <c r="B463" s="11" t="s">
        <v>546</v>
      </c>
      <c r="C463" s="27">
        <v>-2.2400000000000002</v>
      </c>
      <c r="D463" s="28" t="s">
        <v>172</v>
      </c>
      <c r="E463" s="11" t="s">
        <v>355</v>
      </c>
      <c r="F463" s="11" t="s">
        <v>113</v>
      </c>
      <c r="G463" s="11" t="s">
        <v>60</v>
      </c>
      <c r="H463" s="11" t="s">
        <v>25</v>
      </c>
      <c r="I463" s="11" t="s">
        <v>26</v>
      </c>
      <c r="J463" s="11" t="s">
        <v>174</v>
      </c>
      <c r="K463" s="11" t="s">
        <v>11</v>
      </c>
      <c r="L463" s="11" t="s">
        <v>286</v>
      </c>
    </row>
    <row r="464" spans="1:12" ht="24" customHeight="1" x14ac:dyDescent="0.15">
      <c r="A464" s="24">
        <v>45515</v>
      </c>
      <c r="B464" s="12" t="s">
        <v>569</v>
      </c>
      <c r="C464" s="2">
        <v>-63</v>
      </c>
      <c r="D464" s="25" t="s">
        <v>172</v>
      </c>
      <c r="E464" s="12" t="s">
        <v>570</v>
      </c>
      <c r="F464" s="12" t="s">
        <v>68</v>
      </c>
      <c r="G464" s="12" t="s">
        <v>51</v>
      </c>
      <c r="H464" s="12" t="s">
        <v>25</v>
      </c>
      <c r="I464" s="12" t="s">
        <v>26</v>
      </c>
      <c r="J464" s="12" t="s">
        <v>174</v>
      </c>
      <c r="K464" s="12" t="s">
        <v>11</v>
      </c>
      <c r="L464" s="12" t="s">
        <v>286</v>
      </c>
    </row>
    <row r="465" spans="1:12" ht="24" customHeight="1" x14ac:dyDescent="0.15">
      <c r="A465" s="26">
        <v>45515</v>
      </c>
      <c r="B465" s="11" t="s">
        <v>571</v>
      </c>
      <c r="C465" s="27">
        <v>-40</v>
      </c>
      <c r="D465" s="28" t="s">
        <v>172</v>
      </c>
      <c r="E465" s="11" t="s">
        <v>572</v>
      </c>
      <c r="F465" s="11" t="s">
        <v>83</v>
      </c>
      <c r="G465" s="11" t="s">
        <v>51</v>
      </c>
      <c r="H465" s="11" t="s">
        <v>25</v>
      </c>
      <c r="I465" s="11" t="s">
        <v>26</v>
      </c>
      <c r="J465" s="11" t="s">
        <v>174</v>
      </c>
      <c r="K465" s="11" t="s">
        <v>11</v>
      </c>
      <c r="L465" s="11" t="s">
        <v>286</v>
      </c>
    </row>
    <row r="466" spans="1:12" ht="24" customHeight="1" x14ac:dyDescent="0.15">
      <c r="A466" s="24">
        <v>45516</v>
      </c>
      <c r="B466" s="12" t="s">
        <v>573</v>
      </c>
      <c r="C466" s="2">
        <v>-24.75</v>
      </c>
      <c r="D466" s="25" t="s">
        <v>172</v>
      </c>
      <c r="E466" s="12" t="s">
        <v>179</v>
      </c>
      <c r="F466" s="12" t="s">
        <v>129</v>
      </c>
      <c r="G466" s="12" t="s">
        <v>61</v>
      </c>
      <c r="H466" s="12" t="s">
        <v>12</v>
      </c>
      <c r="I466" s="12" t="s">
        <v>13</v>
      </c>
      <c r="J466" s="12" t="s">
        <v>174</v>
      </c>
      <c r="K466" s="12" t="s">
        <v>11</v>
      </c>
      <c r="L466" s="12" t="s">
        <v>270</v>
      </c>
    </row>
    <row r="467" spans="1:12" ht="24" customHeight="1" x14ac:dyDescent="0.15">
      <c r="A467" s="26">
        <v>45517</v>
      </c>
      <c r="B467" s="11" t="s">
        <v>550</v>
      </c>
      <c r="C467" s="27">
        <v>-4.5</v>
      </c>
      <c r="D467" s="28" t="s">
        <v>172</v>
      </c>
      <c r="E467" s="11" t="s">
        <v>435</v>
      </c>
      <c r="F467" s="11" t="s">
        <v>73</v>
      </c>
      <c r="G467" s="11" t="s">
        <v>51</v>
      </c>
      <c r="H467" s="11" t="s">
        <v>25</v>
      </c>
      <c r="I467" s="11" t="s">
        <v>26</v>
      </c>
      <c r="J467" s="11" t="s">
        <v>174</v>
      </c>
      <c r="K467" s="11" t="s">
        <v>11</v>
      </c>
      <c r="L467" s="11" t="s">
        <v>286</v>
      </c>
    </row>
    <row r="468" spans="1:12" ht="24" customHeight="1" x14ac:dyDescent="0.15">
      <c r="A468" s="24">
        <v>45517</v>
      </c>
      <c r="B468" s="12" t="s">
        <v>546</v>
      </c>
      <c r="C468" s="2">
        <v>-11.17</v>
      </c>
      <c r="D468" s="25" t="s">
        <v>172</v>
      </c>
      <c r="E468" s="12" t="s">
        <v>355</v>
      </c>
      <c r="F468" s="12" t="s">
        <v>113</v>
      </c>
      <c r="G468" s="12" t="s">
        <v>60</v>
      </c>
      <c r="H468" s="12" t="s">
        <v>25</v>
      </c>
      <c r="I468" s="12" t="s">
        <v>26</v>
      </c>
      <c r="J468" s="12" t="s">
        <v>174</v>
      </c>
      <c r="K468" s="12" t="s">
        <v>11</v>
      </c>
      <c r="L468" s="12" t="s">
        <v>286</v>
      </c>
    </row>
    <row r="469" spans="1:12" ht="24" customHeight="1" x14ac:dyDescent="0.15">
      <c r="A469" s="26">
        <v>45517</v>
      </c>
      <c r="B469" s="11" t="s">
        <v>551</v>
      </c>
      <c r="C469" s="27">
        <v>-17.170000000000002</v>
      </c>
      <c r="D469" s="28" t="s">
        <v>172</v>
      </c>
      <c r="E469" s="11" t="s">
        <v>432</v>
      </c>
      <c r="F469" s="11" t="s">
        <v>118</v>
      </c>
      <c r="G469" s="11" t="s">
        <v>51</v>
      </c>
      <c r="H469" s="11" t="s">
        <v>25</v>
      </c>
      <c r="I469" s="11" t="s">
        <v>26</v>
      </c>
      <c r="J469" s="11" t="s">
        <v>174</v>
      </c>
      <c r="K469" s="11" t="s">
        <v>11</v>
      </c>
      <c r="L469" s="11" t="s">
        <v>286</v>
      </c>
    </row>
    <row r="470" spans="1:12" ht="24" customHeight="1" x14ac:dyDescent="0.15">
      <c r="A470" s="24">
        <v>45517</v>
      </c>
      <c r="B470" s="12" t="s">
        <v>545</v>
      </c>
      <c r="C470" s="2">
        <v>-21.7</v>
      </c>
      <c r="D470" s="25" t="s">
        <v>172</v>
      </c>
      <c r="E470" s="12" t="s">
        <v>197</v>
      </c>
      <c r="F470" s="12" t="s">
        <v>39</v>
      </c>
      <c r="G470" s="12" t="s">
        <v>39</v>
      </c>
      <c r="H470" s="12" t="s">
        <v>25</v>
      </c>
      <c r="I470" s="12" t="s">
        <v>26</v>
      </c>
      <c r="J470" s="12" t="s">
        <v>174</v>
      </c>
      <c r="K470" s="12" t="s">
        <v>11</v>
      </c>
      <c r="L470" s="12" t="s">
        <v>286</v>
      </c>
    </row>
    <row r="471" spans="1:12" ht="24" customHeight="1" x14ac:dyDescent="0.15">
      <c r="A471" s="26">
        <v>45517</v>
      </c>
      <c r="B471" s="11" t="s">
        <v>550</v>
      </c>
      <c r="C471" s="27">
        <v>-4.5</v>
      </c>
      <c r="D471" s="28" t="s">
        <v>172</v>
      </c>
      <c r="E471" s="11" t="s">
        <v>435</v>
      </c>
      <c r="F471" s="11" t="s">
        <v>73</v>
      </c>
      <c r="G471" s="11" t="s">
        <v>51</v>
      </c>
      <c r="H471" s="11" t="s">
        <v>25</v>
      </c>
      <c r="I471" s="11" t="s">
        <v>26</v>
      </c>
      <c r="J471" s="11" t="s">
        <v>174</v>
      </c>
      <c r="K471" s="11" t="s">
        <v>11</v>
      </c>
      <c r="L471" s="11" t="s">
        <v>286</v>
      </c>
    </row>
    <row r="472" spans="1:12" ht="24" customHeight="1" x14ac:dyDescent="0.15">
      <c r="A472" s="24">
        <v>45518</v>
      </c>
      <c r="B472" s="12" t="s">
        <v>574</v>
      </c>
      <c r="C472" s="2">
        <v>-28.38</v>
      </c>
      <c r="D472" s="25" t="s">
        <v>172</v>
      </c>
      <c r="E472" s="12" t="s">
        <v>361</v>
      </c>
      <c r="F472" s="12" t="s">
        <v>68</v>
      </c>
      <c r="G472" s="12" t="s">
        <v>51</v>
      </c>
      <c r="H472" s="12" t="s">
        <v>25</v>
      </c>
      <c r="I472" s="12" t="s">
        <v>26</v>
      </c>
      <c r="J472" s="12" t="s">
        <v>174</v>
      </c>
      <c r="K472" s="12" t="s">
        <v>11</v>
      </c>
      <c r="L472" s="12" t="s">
        <v>286</v>
      </c>
    </row>
    <row r="473" spans="1:12" ht="24" customHeight="1" x14ac:dyDescent="0.15">
      <c r="A473" s="26">
        <v>45518</v>
      </c>
      <c r="B473" s="11" t="s">
        <v>546</v>
      </c>
      <c r="C473" s="27">
        <v>-7.58</v>
      </c>
      <c r="D473" s="28" t="s">
        <v>172</v>
      </c>
      <c r="E473" s="11" t="s">
        <v>355</v>
      </c>
      <c r="F473" s="11" t="s">
        <v>113</v>
      </c>
      <c r="G473" s="11" t="s">
        <v>60</v>
      </c>
      <c r="H473" s="11" t="s">
        <v>25</v>
      </c>
      <c r="I473" s="11" t="s">
        <v>26</v>
      </c>
      <c r="J473" s="11" t="s">
        <v>174</v>
      </c>
      <c r="K473" s="11" t="s">
        <v>11</v>
      </c>
      <c r="L473" s="11" t="s">
        <v>286</v>
      </c>
    </row>
    <row r="474" spans="1:12" ht="24" customHeight="1" x14ac:dyDescent="0.15">
      <c r="A474" s="24">
        <v>45518</v>
      </c>
      <c r="B474" s="12" t="s">
        <v>550</v>
      </c>
      <c r="C474" s="2">
        <v>-4.5</v>
      </c>
      <c r="D474" s="25" t="s">
        <v>172</v>
      </c>
      <c r="E474" s="12" t="s">
        <v>435</v>
      </c>
      <c r="F474" s="12" t="s">
        <v>73</v>
      </c>
      <c r="G474" s="12" t="s">
        <v>51</v>
      </c>
      <c r="H474" s="12" t="s">
        <v>25</v>
      </c>
      <c r="I474" s="12" t="s">
        <v>26</v>
      </c>
      <c r="J474" s="12" t="s">
        <v>174</v>
      </c>
      <c r="K474" s="12" t="s">
        <v>11</v>
      </c>
      <c r="L474" s="12" t="s">
        <v>286</v>
      </c>
    </row>
    <row r="475" spans="1:12" ht="24" customHeight="1" x14ac:dyDescent="0.15">
      <c r="A475" s="26">
        <v>45518</v>
      </c>
      <c r="B475" s="11" t="s">
        <v>550</v>
      </c>
      <c r="C475" s="27">
        <v>-4.5</v>
      </c>
      <c r="D475" s="28" t="s">
        <v>172</v>
      </c>
      <c r="E475" s="11" t="s">
        <v>435</v>
      </c>
      <c r="F475" s="11" t="s">
        <v>73</v>
      </c>
      <c r="G475" s="11" t="s">
        <v>51</v>
      </c>
      <c r="H475" s="11" t="s">
        <v>25</v>
      </c>
      <c r="I475" s="11" t="s">
        <v>26</v>
      </c>
      <c r="J475" s="11" t="s">
        <v>174</v>
      </c>
      <c r="K475" s="11" t="s">
        <v>11</v>
      </c>
      <c r="L475" s="11" t="s">
        <v>286</v>
      </c>
    </row>
    <row r="476" spans="1:12" ht="24" customHeight="1" x14ac:dyDescent="0.15">
      <c r="A476" s="24">
        <v>45519</v>
      </c>
      <c r="B476" s="12" t="s">
        <v>575</v>
      </c>
      <c r="C476" s="2">
        <v>-101.45</v>
      </c>
      <c r="D476" s="25" t="s">
        <v>172</v>
      </c>
      <c r="E476" s="12" t="s">
        <v>576</v>
      </c>
      <c r="F476" s="12" t="s">
        <v>118</v>
      </c>
      <c r="G476" s="12" t="s">
        <v>51</v>
      </c>
      <c r="H476" s="12" t="s">
        <v>25</v>
      </c>
      <c r="I476" s="12" t="s">
        <v>26</v>
      </c>
      <c r="J476" s="12" t="s">
        <v>174</v>
      </c>
      <c r="K476" s="12" t="s">
        <v>11</v>
      </c>
      <c r="L476" s="12" t="s">
        <v>286</v>
      </c>
    </row>
    <row r="477" spans="1:12" ht="24" customHeight="1" x14ac:dyDescent="0.15">
      <c r="A477" s="26">
        <v>45519</v>
      </c>
      <c r="B477" s="11" t="s">
        <v>577</v>
      </c>
      <c r="C477" s="27">
        <v>-16.940000000000001</v>
      </c>
      <c r="D477" s="28" t="s">
        <v>172</v>
      </c>
      <c r="E477" s="11" t="s">
        <v>578</v>
      </c>
      <c r="F477" s="11" t="s">
        <v>93</v>
      </c>
      <c r="G477" s="11" t="s">
        <v>41</v>
      </c>
      <c r="H477" s="11" t="s">
        <v>25</v>
      </c>
      <c r="I477" s="11" t="s">
        <v>26</v>
      </c>
      <c r="J477" s="11" t="s">
        <v>174</v>
      </c>
      <c r="K477" s="11" t="s">
        <v>11</v>
      </c>
      <c r="L477" s="11" t="s">
        <v>286</v>
      </c>
    </row>
    <row r="478" spans="1:12" ht="24" customHeight="1" x14ac:dyDescent="0.15">
      <c r="A478" s="24">
        <v>45520</v>
      </c>
      <c r="B478" s="12" t="s">
        <v>579</v>
      </c>
      <c r="C478" s="2">
        <v>-77.06</v>
      </c>
      <c r="D478" s="25" t="s">
        <v>172</v>
      </c>
      <c r="E478" s="12" t="s">
        <v>448</v>
      </c>
      <c r="F478" s="12" t="s">
        <v>118</v>
      </c>
      <c r="G478" s="12" t="s">
        <v>51</v>
      </c>
      <c r="H478" s="12" t="s">
        <v>25</v>
      </c>
      <c r="I478" s="12" t="s">
        <v>26</v>
      </c>
      <c r="J478" s="12" t="s">
        <v>174</v>
      </c>
      <c r="K478" s="12" t="s">
        <v>11</v>
      </c>
      <c r="L478" s="12" t="s">
        <v>286</v>
      </c>
    </row>
    <row r="479" spans="1:12" ht="24" customHeight="1" x14ac:dyDescent="0.15">
      <c r="A479" s="26">
        <v>45520</v>
      </c>
      <c r="B479" s="11" t="s">
        <v>528</v>
      </c>
      <c r="C479" s="27">
        <v>-78.38</v>
      </c>
      <c r="D479" s="28" t="s">
        <v>172</v>
      </c>
      <c r="E479" s="11" t="s">
        <v>214</v>
      </c>
      <c r="F479" s="11" t="s">
        <v>39</v>
      </c>
      <c r="G479" s="11" t="s">
        <v>39</v>
      </c>
      <c r="H479" s="11" t="s">
        <v>25</v>
      </c>
      <c r="I479" s="11" t="s">
        <v>26</v>
      </c>
      <c r="J479" s="11" t="s">
        <v>174</v>
      </c>
      <c r="K479" s="11" t="s">
        <v>11</v>
      </c>
      <c r="L479" s="11" t="s">
        <v>286</v>
      </c>
    </row>
    <row r="480" spans="1:12" ht="24" customHeight="1" x14ac:dyDescent="0.15">
      <c r="A480" s="24">
        <v>45520</v>
      </c>
      <c r="B480" s="12" t="s">
        <v>546</v>
      </c>
      <c r="C480" s="2">
        <v>-6.44</v>
      </c>
      <c r="D480" s="25" t="s">
        <v>172</v>
      </c>
      <c r="E480" s="12" t="s">
        <v>355</v>
      </c>
      <c r="F480" s="12" t="s">
        <v>113</v>
      </c>
      <c r="G480" s="12" t="s">
        <v>60</v>
      </c>
      <c r="H480" s="12" t="s">
        <v>25</v>
      </c>
      <c r="I480" s="12" t="s">
        <v>26</v>
      </c>
      <c r="J480" s="12" t="s">
        <v>174</v>
      </c>
      <c r="K480" s="12" t="s">
        <v>11</v>
      </c>
      <c r="L480" s="12" t="s">
        <v>286</v>
      </c>
    </row>
    <row r="481" spans="1:12" ht="24" customHeight="1" x14ac:dyDescent="0.15">
      <c r="A481" s="26">
        <v>45520</v>
      </c>
      <c r="B481" s="11" t="s">
        <v>545</v>
      </c>
      <c r="C481" s="27">
        <v>-21.15</v>
      </c>
      <c r="D481" s="28" t="s">
        <v>172</v>
      </c>
      <c r="E481" s="11" t="s">
        <v>197</v>
      </c>
      <c r="F481" s="11" t="s">
        <v>39</v>
      </c>
      <c r="G481" s="11" t="s">
        <v>39</v>
      </c>
      <c r="H481" s="11" t="s">
        <v>25</v>
      </c>
      <c r="I481" s="11" t="s">
        <v>26</v>
      </c>
      <c r="J481" s="11" t="s">
        <v>174</v>
      </c>
      <c r="K481" s="11" t="s">
        <v>11</v>
      </c>
      <c r="L481" s="11" t="s">
        <v>286</v>
      </c>
    </row>
    <row r="482" spans="1:12" ht="24" customHeight="1" x14ac:dyDescent="0.15">
      <c r="A482" s="24">
        <v>45520</v>
      </c>
      <c r="B482" s="12" t="s">
        <v>546</v>
      </c>
      <c r="C482" s="2">
        <v>-5.3</v>
      </c>
      <c r="D482" s="25" t="s">
        <v>172</v>
      </c>
      <c r="E482" s="12" t="s">
        <v>355</v>
      </c>
      <c r="F482" s="12" t="s">
        <v>113</v>
      </c>
      <c r="G482" s="12" t="s">
        <v>60</v>
      </c>
      <c r="H482" s="12" t="s">
        <v>25</v>
      </c>
      <c r="I482" s="12" t="s">
        <v>26</v>
      </c>
      <c r="J482" s="12" t="s">
        <v>174</v>
      </c>
      <c r="K482" s="12" t="s">
        <v>11</v>
      </c>
      <c r="L482" s="12" t="s">
        <v>286</v>
      </c>
    </row>
    <row r="483" spans="1:12" ht="24" customHeight="1" x14ac:dyDescent="0.15">
      <c r="A483" s="26">
        <v>45520</v>
      </c>
      <c r="B483" s="11" t="s">
        <v>547</v>
      </c>
      <c r="C483" s="27">
        <v>-5.0599999999999996</v>
      </c>
      <c r="D483" s="28" t="s">
        <v>172</v>
      </c>
      <c r="E483" s="11" t="s">
        <v>548</v>
      </c>
      <c r="F483" s="11" t="s">
        <v>73</v>
      </c>
      <c r="G483" s="11" t="s">
        <v>51</v>
      </c>
      <c r="H483" s="11" t="s">
        <v>25</v>
      </c>
      <c r="I483" s="11" t="s">
        <v>26</v>
      </c>
      <c r="J483" s="11" t="s">
        <v>174</v>
      </c>
      <c r="K483" s="11" t="s">
        <v>11</v>
      </c>
      <c r="L483" s="11" t="s">
        <v>286</v>
      </c>
    </row>
    <row r="484" spans="1:12" ht="24" customHeight="1" x14ac:dyDescent="0.15">
      <c r="A484" s="24">
        <v>45521</v>
      </c>
      <c r="B484" s="12" t="s">
        <v>546</v>
      </c>
      <c r="C484" s="2">
        <v>-3.13</v>
      </c>
      <c r="D484" s="25" t="s">
        <v>172</v>
      </c>
      <c r="E484" s="12" t="s">
        <v>355</v>
      </c>
      <c r="F484" s="12" t="s">
        <v>113</v>
      </c>
      <c r="G484" s="12" t="s">
        <v>60</v>
      </c>
      <c r="H484" s="12" t="s">
        <v>25</v>
      </c>
      <c r="I484" s="12" t="s">
        <v>26</v>
      </c>
      <c r="J484" s="12" t="s">
        <v>174</v>
      </c>
      <c r="K484" s="12" t="s">
        <v>11</v>
      </c>
      <c r="L484" s="12" t="s">
        <v>286</v>
      </c>
    </row>
    <row r="485" spans="1:12" ht="24" customHeight="1" x14ac:dyDescent="0.15">
      <c r="A485" s="26">
        <v>45521</v>
      </c>
      <c r="B485" s="11" t="s">
        <v>580</v>
      </c>
      <c r="C485" s="27">
        <v>-29.69</v>
      </c>
      <c r="D485" s="28" t="s">
        <v>172</v>
      </c>
      <c r="E485" s="11" t="s">
        <v>581</v>
      </c>
      <c r="F485" s="11" t="s">
        <v>73</v>
      </c>
      <c r="G485" s="11" t="s">
        <v>51</v>
      </c>
      <c r="H485" s="11" t="s">
        <v>25</v>
      </c>
      <c r="I485" s="11" t="s">
        <v>26</v>
      </c>
      <c r="J485" s="11" t="s">
        <v>174</v>
      </c>
      <c r="K485" s="11" t="s">
        <v>11</v>
      </c>
      <c r="L485" s="11" t="s">
        <v>286</v>
      </c>
    </row>
    <row r="486" spans="1:12" ht="24" customHeight="1" x14ac:dyDescent="0.15">
      <c r="A486" s="24">
        <v>45521</v>
      </c>
      <c r="B486" s="12" t="s">
        <v>582</v>
      </c>
      <c r="C486" s="2">
        <v>-1202.25</v>
      </c>
      <c r="D486" s="25" t="s">
        <v>172</v>
      </c>
      <c r="E486" s="12" t="s">
        <v>583</v>
      </c>
      <c r="F486" s="12" t="s">
        <v>83</v>
      </c>
      <c r="G486" s="12" t="s">
        <v>51</v>
      </c>
      <c r="H486" s="12" t="s">
        <v>25</v>
      </c>
      <c r="I486" s="12" t="s">
        <v>26</v>
      </c>
      <c r="J486" s="12" t="s">
        <v>174</v>
      </c>
      <c r="K486" s="12" t="s">
        <v>11</v>
      </c>
      <c r="L486" s="12" t="s">
        <v>286</v>
      </c>
    </row>
    <row r="487" spans="1:12" ht="24" customHeight="1" x14ac:dyDescent="0.15">
      <c r="A487" s="26">
        <v>45522</v>
      </c>
      <c r="B487" s="11" t="s">
        <v>546</v>
      </c>
      <c r="C487" s="27">
        <v>-1.1200000000000001</v>
      </c>
      <c r="D487" s="28" t="s">
        <v>172</v>
      </c>
      <c r="E487" s="11" t="s">
        <v>355</v>
      </c>
      <c r="F487" s="11" t="s">
        <v>113</v>
      </c>
      <c r="G487" s="11" t="s">
        <v>60</v>
      </c>
      <c r="H487" s="11" t="s">
        <v>25</v>
      </c>
      <c r="I487" s="11" t="s">
        <v>26</v>
      </c>
      <c r="J487" s="11" t="s">
        <v>174</v>
      </c>
      <c r="K487" s="11" t="s">
        <v>11</v>
      </c>
      <c r="L487" s="11" t="s">
        <v>286</v>
      </c>
    </row>
    <row r="488" spans="1:12" ht="24" customHeight="1" x14ac:dyDescent="0.15">
      <c r="A488" s="24">
        <v>45523</v>
      </c>
      <c r="B488" s="12" t="s">
        <v>584</v>
      </c>
      <c r="C488" s="2">
        <v>-42.5</v>
      </c>
      <c r="D488" s="25" t="s">
        <v>172</v>
      </c>
      <c r="E488" s="12" t="s">
        <v>585</v>
      </c>
      <c r="F488" s="12" t="s">
        <v>68</v>
      </c>
      <c r="G488" s="12" t="s">
        <v>51</v>
      </c>
      <c r="H488" s="12" t="s">
        <v>25</v>
      </c>
      <c r="I488" s="12" t="s">
        <v>26</v>
      </c>
      <c r="J488" s="12" t="s">
        <v>174</v>
      </c>
      <c r="K488" s="12" t="s">
        <v>11</v>
      </c>
      <c r="L488" s="12" t="s">
        <v>286</v>
      </c>
    </row>
    <row r="489" spans="1:12" ht="24" customHeight="1" x14ac:dyDescent="0.15">
      <c r="A489" s="26">
        <v>45523</v>
      </c>
      <c r="B489" s="11" t="s">
        <v>586</v>
      </c>
      <c r="C489" s="27">
        <v>-90</v>
      </c>
      <c r="D489" s="28" t="s">
        <v>172</v>
      </c>
      <c r="E489" s="11" t="s">
        <v>179</v>
      </c>
      <c r="F489" s="11" t="s">
        <v>88</v>
      </c>
      <c r="G489" s="11" t="s">
        <v>33</v>
      </c>
      <c r="H489" s="11" t="s">
        <v>25</v>
      </c>
      <c r="I489" s="11" t="s">
        <v>26</v>
      </c>
      <c r="J489" s="11" t="s">
        <v>174</v>
      </c>
      <c r="K489" s="11" t="s">
        <v>11</v>
      </c>
      <c r="L489" s="11" t="s">
        <v>286</v>
      </c>
    </row>
    <row r="490" spans="1:12" ht="24" customHeight="1" x14ac:dyDescent="0.15">
      <c r="A490" s="24">
        <v>45523</v>
      </c>
      <c r="B490" s="12" t="s">
        <v>587</v>
      </c>
      <c r="C490" s="2">
        <v>-91.17</v>
      </c>
      <c r="D490" s="25" t="s">
        <v>172</v>
      </c>
      <c r="E490" s="12" t="s">
        <v>208</v>
      </c>
      <c r="F490" s="12" t="s">
        <v>97</v>
      </c>
      <c r="G490" s="12" t="s">
        <v>47</v>
      </c>
      <c r="H490" s="12" t="s">
        <v>25</v>
      </c>
      <c r="I490" s="12" t="s">
        <v>26</v>
      </c>
      <c r="J490" s="12" t="s">
        <v>174</v>
      </c>
      <c r="K490" s="12" t="s">
        <v>11</v>
      </c>
      <c r="L490" s="12" t="s">
        <v>286</v>
      </c>
    </row>
    <row r="491" spans="1:12" ht="24" customHeight="1" x14ac:dyDescent="0.15">
      <c r="A491" s="26">
        <v>45523</v>
      </c>
      <c r="B491" s="11" t="s">
        <v>529</v>
      </c>
      <c r="C491" s="27">
        <v>-29.6</v>
      </c>
      <c r="D491" s="28" t="s">
        <v>172</v>
      </c>
      <c r="E491" s="11" t="s">
        <v>363</v>
      </c>
      <c r="F491" s="11" t="s">
        <v>39</v>
      </c>
      <c r="G491" s="11" t="s">
        <v>39</v>
      </c>
      <c r="H491" s="11" t="s">
        <v>25</v>
      </c>
      <c r="I491" s="11" t="s">
        <v>26</v>
      </c>
      <c r="J491" s="11" t="s">
        <v>174</v>
      </c>
      <c r="K491" s="11" t="s">
        <v>11</v>
      </c>
      <c r="L491" s="11" t="s">
        <v>286</v>
      </c>
    </row>
    <row r="492" spans="1:12" ht="24" customHeight="1" x14ac:dyDescent="0.15">
      <c r="A492" s="24">
        <v>45523</v>
      </c>
      <c r="B492" s="12" t="s">
        <v>567</v>
      </c>
      <c r="C492" s="2">
        <v>-400</v>
      </c>
      <c r="D492" s="25" t="s">
        <v>172</v>
      </c>
      <c r="E492" s="12" t="s">
        <v>568</v>
      </c>
      <c r="F492" s="12" t="s">
        <v>79</v>
      </c>
      <c r="G492" s="12" t="s">
        <v>61</v>
      </c>
      <c r="H492" s="12" t="s">
        <v>22</v>
      </c>
      <c r="I492" s="12" t="s">
        <v>23</v>
      </c>
      <c r="J492" s="12" t="s">
        <v>174</v>
      </c>
      <c r="K492" s="12" t="s">
        <v>11</v>
      </c>
      <c r="L492" s="12" t="s">
        <v>175</v>
      </c>
    </row>
    <row r="493" spans="1:12" ht="24" customHeight="1" x14ac:dyDescent="0.15">
      <c r="A493" s="26">
        <v>45524</v>
      </c>
      <c r="B493" s="11" t="s">
        <v>588</v>
      </c>
      <c r="C493" s="27">
        <v>-4.5999999999999996</v>
      </c>
      <c r="D493" s="28" t="s">
        <v>172</v>
      </c>
      <c r="E493" s="11" t="s">
        <v>589</v>
      </c>
      <c r="F493" s="11" t="s">
        <v>73</v>
      </c>
      <c r="G493" s="11" t="s">
        <v>51</v>
      </c>
      <c r="H493" s="11" t="s">
        <v>25</v>
      </c>
      <c r="I493" s="11" t="s">
        <v>26</v>
      </c>
      <c r="J493" s="11" t="s">
        <v>174</v>
      </c>
      <c r="K493" s="11" t="s">
        <v>11</v>
      </c>
      <c r="L493" s="11" t="s">
        <v>286</v>
      </c>
    </row>
    <row r="494" spans="1:12" ht="24" customHeight="1" x14ac:dyDescent="0.15">
      <c r="A494" s="24">
        <v>45524</v>
      </c>
      <c r="B494" s="12" t="s">
        <v>590</v>
      </c>
      <c r="C494" s="2">
        <v>-22</v>
      </c>
      <c r="D494" s="25" t="s">
        <v>172</v>
      </c>
      <c r="E494" s="12" t="s">
        <v>397</v>
      </c>
      <c r="F494" s="12" t="s">
        <v>65</v>
      </c>
      <c r="G494" s="12" t="s">
        <v>51</v>
      </c>
      <c r="H494" s="12" t="s">
        <v>25</v>
      </c>
      <c r="I494" s="12" t="s">
        <v>26</v>
      </c>
      <c r="J494" s="12" t="s">
        <v>174</v>
      </c>
      <c r="K494" s="12" t="s">
        <v>11</v>
      </c>
      <c r="L494" s="12" t="s">
        <v>286</v>
      </c>
    </row>
    <row r="495" spans="1:12" ht="24" customHeight="1" x14ac:dyDescent="0.15">
      <c r="A495" s="26">
        <v>45524</v>
      </c>
      <c r="B495" s="11" t="s">
        <v>546</v>
      </c>
      <c r="C495" s="27">
        <v>-5.44</v>
      </c>
      <c r="D495" s="28" t="s">
        <v>172</v>
      </c>
      <c r="E495" s="11" t="s">
        <v>355</v>
      </c>
      <c r="F495" s="11" t="s">
        <v>113</v>
      </c>
      <c r="G495" s="11" t="s">
        <v>60</v>
      </c>
      <c r="H495" s="11" t="s">
        <v>25</v>
      </c>
      <c r="I495" s="11" t="s">
        <v>26</v>
      </c>
      <c r="J495" s="11" t="s">
        <v>174</v>
      </c>
      <c r="K495" s="11" t="s">
        <v>11</v>
      </c>
      <c r="L495" s="11" t="s">
        <v>286</v>
      </c>
    </row>
    <row r="496" spans="1:12" ht="24" customHeight="1" x14ac:dyDescent="0.15">
      <c r="A496" s="24">
        <v>45524</v>
      </c>
      <c r="B496" s="12" t="s">
        <v>591</v>
      </c>
      <c r="C496" s="2">
        <v>-99</v>
      </c>
      <c r="D496" s="25" t="s">
        <v>172</v>
      </c>
      <c r="E496" s="12" t="s">
        <v>179</v>
      </c>
      <c r="F496" s="12" t="s">
        <v>129</v>
      </c>
      <c r="G496" s="12" t="s">
        <v>61</v>
      </c>
      <c r="H496" s="12" t="s">
        <v>25</v>
      </c>
      <c r="I496" s="12" t="s">
        <v>26</v>
      </c>
      <c r="J496" s="12" t="s">
        <v>174</v>
      </c>
      <c r="K496" s="12" t="s">
        <v>11</v>
      </c>
      <c r="L496" s="12" t="s">
        <v>358</v>
      </c>
    </row>
    <row r="497" spans="1:12" ht="24" customHeight="1" x14ac:dyDescent="0.15">
      <c r="A497" s="26">
        <v>45524</v>
      </c>
      <c r="B497" s="11" t="s">
        <v>550</v>
      </c>
      <c r="C497" s="27">
        <v>-4.5</v>
      </c>
      <c r="D497" s="28" t="s">
        <v>172</v>
      </c>
      <c r="E497" s="11" t="s">
        <v>435</v>
      </c>
      <c r="F497" s="11" t="s">
        <v>73</v>
      </c>
      <c r="G497" s="11" t="s">
        <v>51</v>
      </c>
      <c r="H497" s="11" t="s">
        <v>25</v>
      </c>
      <c r="I497" s="11" t="s">
        <v>26</v>
      </c>
      <c r="J497" s="11" t="s">
        <v>174</v>
      </c>
      <c r="K497" s="11" t="s">
        <v>11</v>
      </c>
      <c r="L497" s="11" t="s">
        <v>286</v>
      </c>
    </row>
    <row r="498" spans="1:12" ht="24" customHeight="1" x14ac:dyDescent="0.15">
      <c r="A498" s="24">
        <v>45524</v>
      </c>
      <c r="B498" s="12" t="s">
        <v>567</v>
      </c>
      <c r="C498" s="2">
        <v>-1600</v>
      </c>
      <c r="D498" s="25" t="s">
        <v>172</v>
      </c>
      <c r="E498" s="12" t="s">
        <v>568</v>
      </c>
      <c r="F498" s="12" t="s">
        <v>79</v>
      </c>
      <c r="G498" s="12" t="s">
        <v>61</v>
      </c>
      <c r="H498" s="12" t="s">
        <v>22</v>
      </c>
      <c r="I498" s="12" t="s">
        <v>23</v>
      </c>
      <c r="J498" s="12" t="s">
        <v>174</v>
      </c>
      <c r="K498" s="12" t="s">
        <v>11</v>
      </c>
      <c r="L498" s="12" t="s">
        <v>175</v>
      </c>
    </row>
    <row r="499" spans="1:12" ht="24" customHeight="1" x14ac:dyDescent="0.15">
      <c r="A499" s="26">
        <v>45525</v>
      </c>
      <c r="B499" s="11" t="s">
        <v>547</v>
      </c>
      <c r="C499" s="27">
        <v>-5.0599999999999996</v>
      </c>
      <c r="D499" s="28" t="s">
        <v>172</v>
      </c>
      <c r="E499" s="11" t="s">
        <v>548</v>
      </c>
      <c r="F499" s="11" t="s">
        <v>73</v>
      </c>
      <c r="G499" s="11" t="s">
        <v>51</v>
      </c>
      <c r="H499" s="11" t="s">
        <v>25</v>
      </c>
      <c r="I499" s="11" t="s">
        <v>26</v>
      </c>
      <c r="J499" s="11" t="s">
        <v>174</v>
      </c>
      <c r="K499" s="11" t="s">
        <v>11</v>
      </c>
      <c r="L499" s="11" t="s">
        <v>286</v>
      </c>
    </row>
    <row r="500" spans="1:12" ht="24" customHeight="1" x14ac:dyDescent="0.15">
      <c r="A500" s="24">
        <v>45525</v>
      </c>
      <c r="B500" s="12" t="s">
        <v>592</v>
      </c>
      <c r="C500" s="2">
        <v>-5.2</v>
      </c>
      <c r="D500" s="25" t="s">
        <v>172</v>
      </c>
      <c r="E500" s="12" t="s">
        <v>593</v>
      </c>
      <c r="F500" s="12" t="s">
        <v>133</v>
      </c>
      <c r="G500" s="12" t="s">
        <v>51</v>
      </c>
      <c r="H500" s="12" t="s">
        <v>25</v>
      </c>
      <c r="I500" s="12" t="s">
        <v>26</v>
      </c>
      <c r="J500" s="12" t="s">
        <v>174</v>
      </c>
      <c r="K500" s="12" t="s">
        <v>11</v>
      </c>
      <c r="L500" s="12" t="s">
        <v>286</v>
      </c>
    </row>
    <row r="501" spans="1:12" ht="24" customHeight="1" x14ac:dyDescent="0.15">
      <c r="A501" s="26">
        <v>45525</v>
      </c>
      <c r="B501" s="11" t="s">
        <v>528</v>
      </c>
      <c r="C501" s="27">
        <v>-7.25</v>
      </c>
      <c r="D501" s="28" t="s">
        <v>172</v>
      </c>
      <c r="E501" s="11" t="s">
        <v>214</v>
      </c>
      <c r="F501" s="11" t="s">
        <v>39</v>
      </c>
      <c r="G501" s="11" t="s">
        <v>39</v>
      </c>
      <c r="H501" s="11" t="s">
        <v>25</v>
      </c>
      <c r="I501" s="11" t="s">
        <v>26</v>
      </c>
      <c r="J501" s="11" t="s">
        <v>174</v>
      </c>
      <c r="K501" s="11" t="s">
        <v>11</v>
      </c>
      <c r="L501" s="11" t="s">
        <v>286</v>
      </c>
    </row>
    <row r="502" spans="1:12" ht="24" customHeight="1" x14ac:dyDescent="0.15">
      <c r="A502" s="24">
        <v>45525</v>
      </c>
      <c r="B502" s="12" t="s">
        <v>594</v>
      </c>
      <c r="C502" s="2">
        <v>-9</v>
      </c>
      <c r="D502" s="25" t="s">
        <v>172</v>
      </c>
      <c r="E502" s="12" t="s">
        <v>595</v>
      </c>
      <c r="F502" s="12" t="s">
        <v>88</v>
      </c>
      <c r="G502" s="12" t="s">
        <v>33</v>
      </c>
      <c r="H502" s="12" t="s">
        <v>25</v>
      </c>
      <c r="I502" s="12" t="s">
        <v>26</v>
      </c>
      <c r="J502" s="12" t="s">
        <v>174</v>
      </c>
      <c r="K502" s="12" t="s">
        <v>11</v>
      </c>
      <c r="L502" s="12" t="s">
        <v>286</v>
      </c>
    </row>
    <row r="503" spans="1:12" ht="24" customHeight="1" x14ac:dyDescent="0.15">
      <c r="A503" s="26">
        <v>45525</v>
      </c>
      <c r="B503" s="11" t="s">
        <v>596</v>
      </c>
      <c r="C503" s="27">
        <v>-111.2</v>
      </c>
      <c r="D503" s="28" t="s">
        <v>172</v>
      </c>
      <c r="E503" s="11" t="s">
        <v>597</v>
      </c>
      <c r="F503" s="11" t="s">
        <v>118</v>
      </c>
      <c r="G503" s="11" t="s">
        <v>51</v>
      </c>
      <c r="H503" s="11" t="s">
        <v>25</v>
      </c>
      <c r="I503" s="11" t="s">
        <v>26</v>
      </c>
      <c r="J503" s="11" t="s">
        <v>174</v>
      </c>
      <c r="K503" s="11" t="s">
        <v>11</v>
      </c>
      <c r="L503" s="11" t="s">
        <v>286</v>
      </c>
    </row>
    <row r="504" spans="1:12" ht="24" customHeight="1" x14ac:dyDescent="0.15">
      <c r="A504" s="24">
        <v>45525</v>
      </c>
      <c r="B504" s="12" t="s">
        <v>546</v>
      </c>
      <c r="C504" s="2">
        <v>-9.31</v>
      </c>
      <c r="D504" s="25" t="s">
        <v>172</v>
      </c>
      <c r="E504" s="12" t="s">
        <v>355</v>
      </c>
      <c r="F504" s="12" t="s">
        <v>113</v>
      </c>
      <c r="G504" s="12" t="s">
        <v>60</v>
      </c>
      <c r="H504" s="12" t="s">
        <v>25</v>
      </c>
      <c r="I504" s="12" t="s">
        <v>26</v>
      </c>
      <c r="J504" s="12" t="s">
        <v>174</v>
      </c>
      <c r="K504" s="12" t="s">
        <v>11</v>
      </c>
      <c r="L504" s="12" t="s">
        <v>286</v>
      </c>
    </row>
    <row r="505" spans="1:12" ht="24" customHeight="1" x14ac:dyDescent="0.15">
      <c r="A505" s="26">
        <v>45525</v>
      </c>
      <c r="B505" s="11" t="s">
        <v>269</v>
      </c>
      <c r="C505" s="27">
        <v>-142</v>
      </c>
      <c r="D505" s="28" t="s">
        <v>172</v>
      </c>
      <c r="E505" s="11" t="s">
        <v>179</v>
      </c>
      <c r="F505" s="11" t="s">
        <v>106</v>
      </c>
      <c r="G505" s="11" t="s">
        <v>61</v>
      </c>
      <c r="H505" s="11" t="s">
        <v>15</v>
      </c>
      <c r="I505" s="11" t="s">
        <v>16</v>
      </c>
      <c r="J505" s="11" t="s">
        <v>174</v>
      </c>
      <c r="K505" s="11" t="s">
        <v>11</v>
      </c>
      <c r="L505" s="11" t="s">
        <v>270</v>
      </c>
    </row>
    <row r="506" spans="1:12" ht="24" customHeight="1" x14ac:dyDescent="0.15">
      <c r="A506" s="24">
        <v>45525</v>
      </c>
      <c r="B506" s="12" t="s">
        <v>268</v>
      </c>
      <c r="C506" s="2">
        <v>186</v>
      </c>
      <c r="D506" s="25" t="s">
        <v>172</v>
      </c>
      <c r="E506" s="12" t="s">
        <v>179</v>
      </c>
      <c r="F506" s="12" t="s">
        <v>101</v>
      </c>
      <c r="G506" s="12" t="s">
        <v>61</v>
      </c>
      <c r="H506" s="12" t="s">
        <v>15</v>
      </c>
      <c r="I506" s="12" t="s">
        <v>16</v>
      </c>
      <c r="J506" s="12" t="s">
        <v>185</v>
      </c>
      <c r="K506" s="12" t="s">
        <v>11</v>
      </c>
      <c r="L506" s="12" t="s">
        <v>175</v>
      </c>
    </row>
    <row r="507" spans="1:12" ht="24" customHeight="1" x14ac:dyDescent="0.15">
      <c r="A507" s="26">
        <v>45525</v>
      </c>
      <c r="B507" s="11" t="s">
        <v>598</v>
      </c>
      <c r="C507" s="27">
        <v>56</v>
      </c>
      <c r="D507" s="28" t="s">
        <v>172</v>
      </c>
      <c r="E507" s="11" t="s">
        <v>179</v>
      </c>
      <c r="F507" s="11" t="s">
        <v>93</v>
      </c>
      <c r="G507" s="11" t="s">
        <v>41</v>
      </c>
      <c r="H507" s="11" t="s">
        <v>22</v>
      </c>
      <c r="I507" s="11" t="s">
        <v>23</v>
      </c>
      <c r="J507" s="11" t="s">
        <v>185</v>
      </c>
      <c r="K507" s="11" t="s">
        <v>11</v>
      </c>
      <c r="L507" s="11" t="s">
        <v>175</v>
      </c>
    </row>
    <row r="508" spans="1:12" ht="24" customHeight="1" x14ac:dyDescent="0.15">
      <c r="A508" s="24">
        <v>45526</v>
      </c>
      <c r="B508" s="12" t="s">
        <v>552</v>
      </c>
      <c r="C508" s="2">
        <v>-14.65</v>
      </c>
      <c r="D508" s="25" t="s">
        <v>172</v>
      </c>
      <c r="E508" s="12" t="s">
        <v>442</v>
      </c>
      <c r="F508" s="12" t="s">
        <v>118</v>
      </c>
      <c r="G508" s="12" t="s">
        <v>51</v>
      </c>
      <c r="H508" s="12" t="s">
        <v>25</v>
      </c>
      <c r="I508" s="12" t="s">
        <v>26</v>
      </c>
      <c r="J508" s="12" t="s">
        <v>174</v>
      </c>
      <c r="K508" s="12" t="s">
        <v>11</v>
      </c>
      <c r="L508" s="12" t="s">
        <v>286</v>
      </c>
    </row>
    <row r="509" spans="1:12" ht="24" customHeight="1" x14ac:dyDescent="0.15">
      <c r="A509" s="26">
        <v>45526</v>
      </c>
      <c r="B509" s="11" t="s">
        <v>599</v>
      </c>
      <c r="C509" s="27">
        <v>-40.32</v>
      </c>
      <c r="D509" s="28" t="s">
        <v>172</v>
      </c>
      <c r="E509" s="11" t="s">
        <v>600</v>
      </c>
      <c r="F509" s="11" t="s">
        <v>135</v>
      </c>
      <c r="G509" s="11" t="s">
        <v>60</v>
      </c>
      <c r="H509" s="11" t="s">
        <v>25</v>
      </c>
      <c r="I509" s="11" t="s">
        <v>26</v>
      </c>
      <c r="J509" s="11" t="s">
        <v>174</v>
      </c>
      <c r="K509" s="11" t="s">
        <v>11</v>
      </c>
      <c r="L509" s="11" t="s">
        <v>286</v>
      </c>
    </row>
    <row r="510" spans="1:12" ht="24" customHeight="1" x14ac:dyDescent="0.15">
      <c r="A510" s="24">
        <v>45526</v>
      </c>
      <c r="B510" s="12" t="s">
        <v>318</v>
      </c>
      <c r="C510" s="2">
        <v>13.22</v>
      </c>
      <c r="D510" s="25" t="s">
        <v>172</v>
      </c>
      <c r="E510" s="12" t="s">
        <v>179</v>
      </c>
      <c r="F510" s="12" t="s">
        <v>40</v>
      </c>
      <c r="G510" s="12" t="s">
        <v>40</v>
      </c>
      <c r="H510" s="12" t="s">
        <v>22</v>
      </c>
      <c r="I510" s="12" t="s">
        <v>23</v>
      </c>
      <c r="J510" s="12" t="s">
        <v>185</v>
      </c>
      <c r="K510" s="12" t="s">
        <v>11</v>
      </c>
      <c r="L510" s="12" t="s">
        <v>175</v>
      </c>
    </row>
    <row r="511" spans="1:12" ht="24" customHeight="1" x14ac:dyDescent="0.15">
      <c r="A511" s="26">
        <v>45527</v>
      </c>
      <c r="B511" s="11" t="s">
        <v>601</v>
      </c>
      <c r="C511" s="27">
        <v>-8.5</v>
      </c>
      <c r="D511" s="28" t="s">
        <v>172</v>
      </c>
      <c r="E511" s="11" t="s">
        <v>179</v>
      </c>
      <c r="F511" s="11" t="s">
        <v>61</v>
      </c>
      <c r="G511" s="11" t="s">
        <v>42</v>
      </c>
      <c r="H511" s="11" t="s">
        <v>25</v>
      </c>
      <c r="I511" s="11" t="s">
        <v>26</v>
      </c>
      <c r="J511" s="11" t="s">
        <v>174</v>
      </c>
      <c r="K511" s="11" t="s">
        <v>11</v>
      </c>
      <c r="L511" s="11" t="s">
        <v>286</v>
      </c>
    </row>
    <row r="512" spans="1:12" ht="24" customHeight="1" x14ac:dyDescent="0.15">
      <c r="A512" s="24">
        <v>45527</v>
      </c>
      <c r="B512" s="12" t="s">
        <v>547</v>
      </c>
      <c r="C512" s="2">
        <v>-5.0599999999999996</v>
      </c>
      <c r="D512" s="25" t="s">
        <v>172</v>
      </c>
      <c r="E512" s="12" t="s">
        <v>548</v>
      </c>
      <c r="F512" s="12" t="s">
        <v>73</v>
      </c>
      <c r="G512" s="12" t="s">
        <v>51</v>
      </c>
      <c r="H512" s="12" t="s">
        <v>25</v>
      </c>
      <c r="I512" s="12" t="s">
        <v>26</v>
      </c>
      <c r="J512" s="12" t="s">
        <v>174</v>
      </c>
      <c r="K512" s="12" t="s">
        <v>11</v>
      </c>
      <c r="L512" s="12" t="s">
        <v>286</v>
      </c>
    </row>
    <row r="513" spans="1:12" ht="24" customHeight="1" x14ac:dyDescent="0.15">
      <c r="A513" s="26">
        <v>45527</v>
      </c>
      <c r="B513" s="11" t="s">
        <v>528</v>
      </c>
      <c r="C513" s="27">
        <v>-42.3</v>
      </c>
      <c r="D513" s="28" t="s">
        <v>172</v>
      </c>
      <c r="E513" s="11" t="s">
        <v>214</v>
      </c>
      <c r="F513" s="11" t="s">
        <v>39</v>
      </c>
      <c r="G513" s="11" t="s">
        <v>39</v>
      </c>
      <c r="H513" s="11" t="s">
        <v>25</v>
      </c>
      <c r="I513" s="11" t="s">
        <v>26</v>
      </c>
      <c r="J513" s="11" t="s">
        <v>174</v>
      </c>
      <c r="K513" s="11" t="s">
        <v>11</v>
      </c>
      <c r="L513" s="11" t="s">
        <v>286</v>
      </c>
    </row>
    <row r="514" spans="1:12" ht="24" customHeight="1" x14ac:dyDescent="0.15">
      <c r="A514" s="24">
        <v>45527</v>
      </c>
      <c r="B514" s="12" t="s">
        <v>601</v>
      </c>
      <c r="C514" s="2">
        <v>-25.5</v>
      </c>
      <c r="D514" s="25" t="s">
        <v>172</v>
      </c>
      <c r="E514" s="12" t="s">
        <v>179</v>
      </c>
      <c r="F514" s="12" t="s">
        <v>61</v>
      </c>
      <c r="G514" s="12" t="s">
        <v>42</v>
      </c>
      <c r="H514" s="12" t="s">
        <v>25</v>
      </c>
      <c r="I514" s="12" t="s">
        <v>26</v>
      </c>
      <c r="J514" s="12" t="s">
        <v>174</v>
      </c>
      <c r="K514" s="12" t="s">
        <v>11</v>
      </c>
      <c r="L514" s="12" t="s">
        <v>286</v>
      </c>
    </row>
    <row r="515" spans="1:12" ht="24" customHeight="1" x14ac:dyDescent="0.15">
      <c r="A515" s="26">
        <v>45527</v>
      </c>
      <c r="B515" s="11" t="s">
        <v>602</v>
      </c>
      <c r="C515" s="27">
        <v>-4.9000000000000004</v>
      </c>
      <c r="D515" s="28" t="s">
        <v>172</v>
      </c>
      <c r="E515" s="11" t="s">
        <v>603</v>
      </c>
      <c r="F515" s="11" t="s">
        <v>65</v>
      </c>
      <c r="G515" s="11" t="s">
        <v>51</v>
      </c>
      <c r="H515" s="11" t="s">
        <v>25</v>
      </c>
      <c r="I515" s="11" t="s">
        <v>26</v>
      </c>
      <c r="J515" s="11" t="s">
        <v>174</v>
      </c>
      <c r="K515" s="11" t="s">
        <v>11</v>
      </c>
      <c r="L515" s="11" t="s">
        <v>286</v>
      </c>
    </row>
    <row r="516" spans="1:12" ht="24" customHeight="1" x14ac:dyDescent="0.15">
      <c r="A516" s="24">
        <v>45527</v>
      </c>
      <c r="B516" s="12" t="s">
        <v>604</v>
      </c>
      <c r="C516" s="2">
        <v>-34.409999999999997</v>
      </c>
      <c r="D516" s="25" t="s">
        <v>172</v>
      </c>
      <c r="E516" s="12" t="s">
        <v>324</v>
      </c>
      <c r="F516" s="12" t="s">
        <v>71</v>
      </c>
      <c r="G516" s="12" t="s">
        <v>42</v>
      </c>
      <c r="H516" s="12" t="s">
        <v>12</v>
      </c>
      <c r="I516" s="12" t="s">
        <v>13</v>
      </c>
      <c r="J516" s="12" t="s">
        <v>174</v>
      </c>
      <c r="K516" s="12" t="s">
        <v>11</v>
      </c>
      <c r="L516" s="12" t="s">
        <v>286</v>
      </c>
    </row>
    <row r="517" spans="1:12" ht="24" customHeight="1" x14ac:dyDescent="0.15">
      <c r="A517" s="26">
        <v>45528</v>
      </c>
      <c r="B517" s="11" t="s">
        <v>605</v>
      </c>
      <c r="C517" s="27">
        <v>10</v>
      </c>
      <c r="D517" s="28" t="s">
        <v>172</v>
      </c>
      <c r="E517" s="11" t="s">
        <v>179</v>
      </c>
      <c r="F517" s="11" t="s">
        <v>121</v>
      </c>
      <c r="G517" s="11" t="s">
        <v>44</v>
      </c>
      <c r="H517" s="11" t="s">
        <v>25</v>
      </c>
      <c r="I517" s="11" t="s">
        <v>26</v>
      </c>
      <c r="J517" s="11" t="s">
        <v>185</v>
      </c>
      <c r="K517" s="11" t="s">
        <v>11</v>
      </c>
      <c r="L517" s="11" t="s">
        <v>286</v>
      </c>
    </row>
    <row r="518" spans="1:12" ht="24" customHeight="1" x14ac:dyDescent="0.15">
      <c r="A518" s="24">
        <v>45528</v>
      </c>
      <c r="B518" s="12" t="s">
        <v>606</v>
      </c>
      <c r="C518" s="2">
        <v>-21.31</v>
      </c>
      <c r="D518" s="25" t="s">
        <v>172</v>
      </c>
      <c r="E518" s="12" t="s">
        <v>607</v>
      </c>
      <c r="F518" s="12" t="s">
        <v>39</v>
      </c>
      <c r="G518" s="12" t="s">
        <v>39</v>
      </c>
      <c r="H518" s="12" t="s">
        <v>25</v>
      </c>
      <c r="I518" s="12" t="s">
        <v>26</v>
      </c>
      <c r="J518" s="12" t="s">
        <v>174</v>
      </c>
      <c r="K518" s="12" t="s">
        <v>11</v>
      </c>
      <c r="L518" s="12" t="s">
        <v>286</v>
      </c>
    </row>
    <row r="519" spans="1:12" ht="24" customHeight="1" x14ac:dyDescent="0.15">
      <c r="A519" s="26">
        <v>45528</v>
      </c>
      <c r="B519" s="11" t="s">
        <v>608</v>
      </c>
      <c r="C519" s="27">
        <v>-50.81</v>
      </c>
      <c r="D519" s="28" t="s">
        <v>172</v>
      </c>
      <c r="E519" s="11" t="s">
        <v>609</v>
      </c>
      <c r="F519" s="11" t="s">
        <v>85</v>
      </c>
      <c r="G519" s="11" t="s">
        <v>54</v>
      </c>
      <c r="H519" s="11" t="s">
        <v>25</v>
      </c>
      <c r="I519" s="11" t="s">
        <v>26</v>
      </c>
      <c r="J519" s="11" t="s">
        <v>174</v>
      </c>
      <c r="K519" s="11" t="s">
        <v>11</v>
      </c>
      <c r="L519" s="11" t="s">
        <v>286</v>
      </c>
    </row>
    <row r="520" spans="1:12" ht="24" customHeight="1" x14ac:dyDescent="0.15">
      <c r="A520" s="24">
        <v>45528</v>
      </c>
      <c r="B520" s="12" t="s">
        <v>610</v>
      </c>
      <c r="C520" s="2">
        <v>-5</v>
      </c>
      <c r="D520" s="25" t="s">
        <v>172</v>
      </c>
      <c r="E520" s="12" t="s">
        <v>611</v>
      </c>
      <c r="F520" s="12" t="s">
        <v>73</v>
      </c>
      <c r="G520" s="12" t="s">
        <v>51</v>
      </c>
      <c r="H520" s="12" t="s">
        <v>25</v>
      </c>
      <c r="I520" s="12" t="s">
        <v>26</v>
      </c>
      <c r="J520" s="12" t="s">
        <v>174</v>
      </c>
      <c r="K520" s="12" t="s">
        <v>11</v>
      </c>
      <c r="L520" s="12" t="s">
        <v>286</v>
      </c>
    </row>
    <row r="521" spans="1:12" ht="24" customHeight="1" x14ac:dyDescent="0.15">
      <c r="A521" s="26">
        <v>45528</v>
      </c>
      <c r="B521" s="11" t="s">
        <v>612</v>
      </c>
      <c r="C521" s="27">
        <v>-22.46</v>
      </c>
      <c r="D521" s="28" t="s">
        <v>172</v>
      </c>
      <c r="E521" s="11" t="s">
        <v>613</v>
      </c>
      <c r="F521" s="11" t="s">
        <v>85</v>
      </c>
      <c r="G521" s="11" t="s">
        <v>54</v>
      </c>
      <c r="H521" s="11" t="s">
        <v>25</v>
      </c>
      <c r="I521" s="11" t="s">
        <v>26</v>
      </c>
      <c r="J521" s="11" t="s">
        <v>174</v>
      </c>
      <c r="K521" s="11" t="s">
        <v>11</v>
      </c>
      <c r="L521" s="11" t="s">
        <v>286</v>
      </c>
    </row>
    <row r="522" spans="1:12" ht="24" customHeight="1" x14ac:dyDescent="0.15">
      <c r="A522" s="24">
        <v>45529</v>
      </c>
      <c r="B522" s="12" t="s">
        <v>546</v>
      </c>
      <c r="C522" s="2">
        <v>-2.65</v>
      </c>
      <c r="D522" s="25" t="s">
        <v>172</v>
      </c>
      <c r="E522" s="12" t="s">
        <v>355</v>
      </c>
      <c r="F522" s="12" t="s">
        <v>113</v>
      </c>
      <c r="G522" s="12" t="s">
        <v>60</v>
      </c>
      <c r="H522" s="12" t="s">
        <v>25</v>
      </c>
      <c r="I522" s="12" t="s">
        <v>26</v>
      </c>
      <c r="J522" s="12" t="s">
        <v>174</v>
      </c>
      <c r="K522" s="12" t="s">
        <v>11</v>
      </c>
      <c r="L522" s="12" t="s">
        <v>286</v>
      </c>
    </row>
    <row r="523" spans="1:12" ht="24" customHeight="1" x14ac:dyDescent="0.15">
      <c r="A523" s="26">
        <v>45529</v>
      </c>
      <c r="B523" s="11" t="s">
        <v>550</v>
      </c>
      <c r="C523" s="27">
        <v>-4.5</v>
      </c>
      <c r="D523" s="28" t="s">
        <v>172</v>
      </c>
      <c r="E523" s="11" t="s">
        <v>435</v>
      </c>
      <c r="F523" s="11" t="s">
        <v>73</v>
      </c>
      <c r="G523" s="11" t="s">
        <v>51</v>
      </c>
      <c r="H523" s="11" t="s">
        <v>25</v>
      </c>
      <c r="I523" s="11" t="s">
        <v>26</v>
      </c>
      <c r="J523" s="11" t="s">
        <v>174</v>
      </c>
      <c r="K523" s="11" t="s">
        <v>11</v>
      </c>
      <c r="L523" s="11" t="s">
        <v>286</v>
      </c>
    </row>
    <row r="524" spans="1:12" ht="24" customHeight="1" x14ac:dyDescent="0.15">
      <c r="A524" s="24">
        <v>45529</v>
      </c>
      <c r="B524" s="12" t="s">
        <v>614</v>
      </c>
      <c r="C524" s="2">
        <v>-92.1</v>
      </c>
      <c r="D524" s="25" t="s">
        <v>172</v>
      </c>
      <c r="E524" s="12" t="s">
        <v>615</v>
      </c>
      <c r="F524" s="12" t="s">
        <v>73</v>
      </c>
      <c r="G524" s="12" t="s">
        <v>51</v>
      </c>
      <c r="H524" s="12" t="s">
        <v>25</v>
      </c>
      <c r="I524" s="12" t="s">
        <v>26</v>
      </c>
      <c r="J524" s="12" t="s">
        <v>174</v>
      </c>
      <c r="K524" s="12" t="s">
        <v>11</v>
      </c>
      <c r="L524" s="12" t="s">
        <v>286</v>
      </c>
    </row>
    <row r="525" spans="1:12" ht="24" customHeight="1" x14ac:dyDescent="0.15">
      <c r="A525" s="26">
        <v>45529</v>
      </c>
      <c r="B525" s="11" t="s">
        <v>552</v>
      </c>
      <c r="C525" s="27">
        <v>-16.670000000000002</v>
      </c>
      <c r="D525" s="28" t="s">
        <v>172</v>
      </c>
      <c r="E525" s="11" t="s">
        <v>442</v>
      </c>
      <c r="F525" s="11" t="s">
        <v>118</v>
      </c>
      <c r="G525" s="11" t="s">
        <v>51</v>
      </c>
      <c r="H525" s="11" t="s">
        <v>25</v>
      </c>
      <c r="I525" s="11" t="s">
        <v>26</v>
      </c>
      <c r="J525" s="11" t="s">
        <v>174</v>
      </c>
      <c r="K525" s="11" t="s">
        <v>11</v>
      </c>
      <c r="L525" s="11" t="s">
        <v>286</v>
      </c>
    </row>
    <row r="526" spans="1:12" ht="24" customHeight="1" x14ac:dyDescent="0.15">
      <c r="A526" s="24">
        <v>45529</v>
      </c>
      <c r="B526" s="12" t="s">
        <v>616</v>
      </c>
      <c r="C526" s="2">
        <v>-5</v>
      </c>
      <c r="D526" s="25" t="s">
        <v>172</v>
      </c>
      <c r="E526" s="12" t="s">
        <v>413</v>
      </c>
      <c r="F526" s="12" t="s">
        <v>71</v>
      </c>
      <c r="G526" s="12" t="s">
        <v>42</v>
      </c>
      <c r="H526" s="12" t="s">
        <v>12</v>
      </c>
      <c r="I526" s="12" t="s">
        <v>13</v>
      </c>
      <c r="J526" s="12" t="s">
        <v>174</v>
      </c>
      <c r="K526" s="12" t="s">
        <v>11</v>
      </c>
      <c r="L526" s="12" t="s">
        <v>175</v>
      </c>
    </row>
    <row r="527" spans="1:12" ht="24" customHeight="1" x14ac:dyDescent="0.15">
      <c r="A527" s="26">
        <v>45530</v>
      </c>
      <c r="B527" s="11" t="s">
        <v>546</v>
      </c>
      <c r="C527" s="27">
        <v>-3.79</v>
      </c>
      <c r="D527" s="28" t="s">
        <v>172</v>
      </c>
      <c r="E527" s="11" t="s">
        <v>355</v>
      </c>
      <c r="F527" s="11" t="s">
        <v>113</v>
      </c>
      <c r="G527" s="11" t="s">
        <v>60</v>
      </c>
      <c r="H527" s="11" t="s">
        <v>25</v>
      </c>
      <c r="I527" s="11" t="s">
        <v>26</v>
      </c>
      <c r="J527" s="11" t="s">
        <v>174</v>
      </c>
      <c r="K527" s="11" t="s">
        <v>11</v>
      </c>
      <c r="L527" s="11" t="s">
        <v>286</v>
      </c>
    </row>
    <row r="528" spans="1:12" ht="24" customHeight="1" x14ac:dyDescent="0.15">
      <c r="A528" s="24">
        <v>45530</v>
      </c>
      <c r="B528" s="12" t="s">
        <v>617</v>
      </c>
      <c r="C528" s="2">
        <v>-1.49</v>
      </c>
      <c r="D528" s="25" t="s">
        <v>172</v>
      </c>
      <c r="E528" s="12" t="s">
        <v>484</v>
      </c>
      <c r="F528" s="12" t="s">
        <v>82</v>
      </c>
      <c r="G528" s="12" t="s">
        <v>51</v>
      </c>
      <c r="H528" s="12" t="s">
        <v>25</v>
      </c>
      <c r="I528" s="12" t="s">
        <v>26</v>
      </c>
      <c r="J528" s="12" t="s">
        <v>174</v>
      </c>
      <c r="K528" s="12" t="s">
        <v>11</v>
      </c>
      <c r="L528" s="12" t="s">
        <v>286</v>
      </c>
    </row>
    <row r="529" spans="1:12" ht="24" customHeight="1" x14ac:dyDescent="0.15">
      <c r="A529" s="26">
        <v>45530</v>
      </c>
      <c r="B529" s="11" t="s">
        <v>618</v>
      </c>
      <c r="C529" s="27">
        <v>-0.12</v>
      </c>
      <c r="D529" s="28" t="s">
        <v>172</v>
      </c>
      <c r="E529" s="11" t="s">
        <v>179</v>
      </c>
      <c r="F529" s="11" t="s">
        <v>129</v>
      </c>
      <c r="G529" s="11" t="s">
        <v>61</v>
      </c>
      <c r="H529" s="11" t="s">
        <v>12</v>
      </c>
      <c r="I529" s="11" t="s">
        <v>13</v>
      </c>
      <c r="J529" s="11" t="s">
        <v>174</v>
      </c>
      <c r="K529" s="11" t="s">
        <v>11</v>
      </c>
      <c r="L529" s="11" t="s">
        <v>270</v>
      </c>
    </row>
    <row r="530" spans="1:12" ht="24" customHeight="1" x14ac:dyDescent="0.15">
      <c r="A530" s="24">
        <v>45530</v>
      </c>
      <c r="B530" s="12" t="s">
        <v>492</v>
      </c>
      <c r="C530" s="2">
        <v>53.62</v>
      </c>
      <c r="D530" s="25" t="s">
        <v>172</v>
      </c>
      <c r="E530" s="12" t="s">
        <v>179</v>
      </c>
      <c r="F530" s="12" t="s">
        <v>129</v>
      </c>
      <c r="G530" s="12" t="s">
        <v>61</v>
      </c>
      <c r="H530" s="12" t="s">
        <v>12</v>
      </c>
      <c r="I530" s="12" t="s">
        <v>13</v>
      </c>
      <c r="J530" s="12" t="s">
        <v>185</v>
      </c>
      <c r="K530" s="12" t="s">
        <v>11</v>
      </c>
      <c r="L530" s="12" t="s">
        <v>493</v>
      </c>
    </row>
    <row r="531" spans="1:12" ht="24" customHeight="1" x14ac:dyDescent="0.15">
      <c r="A531" s="26">
        <v>45530</v>
      </c>
      <c r="B531" s="11" t="s">
        <v>619</v>
      </c>
      <c r="C531" s="27">
        <v>-1</v>
      </c>
      <c r="D531" s="28" t="s">
        <v>172</v>
      </c>
      <c r="E531" s="11" t="s">
        <v>355</v>
      </c>
      <c r="F531" s="11" t="s">
        <v>113</v>
      </c>
      <c r="G531" s="11" t="s">
        <v>60</v>
      </c>
      <c r="H531" s="11" t="s">
        <v>25</v>
      </c>
      <c r="I531" s="11" t="s">
        <v>26</v>
      </c>
      <c r="J531" s="11" t="s">
        <v>174</v>
      </c>
      <c r="K531" s="11" t="s">
        <v>11</v>
      </c>
      <c r="L531" s="11" t="s">
        <v>286</v>
      </c>
    </row>
    <row r="532" spans="1:12" ht="24" customHeight="1" x14ac:dyDescent="0.15">
      <c r="A532" s="24">
        <v>45532</v>
      </c>
      <c r="B532" s="12" t="s">
        <v>620</v>
      </c>
      <c r="C532" s="2">
        <v>564.96</v>
      </c>
      <c r="D532" s="25" t="s">
        <v>172</v>
      </c>
      <c r="E532" s="12" t="s">
        <v>179</v>
      </c>
      <c r="F532" s="12" t="s">
        <v>91</v>
      </c>
      <c r="G532" s="12" t="s">
        <v>37</v>
      </c>
      <c r="H532" s="12" t="s">
        <v>22</v>
      </c>
      <c r="I532" s="12" t="s">
        <v>23</v>
      </c>
      <c r="J532" s="12" t="s">
        <v>185</v>
      </c>
      <c r="K532" s="12" t="s">
        <v>11</v>
      </c>
      <c r="L532" s="12" t="s">
        <v>175</v>
      </c>
    </row>
    <row r="533" spans="1:12" ht="24" customHeight="1" x14ac:dyDescent="0.15">
      <c r="A533" s="26">
        <v>45532</v>
      </c>
      <c r="B533" s="11" t="s">
        <v>621</v>
      </c>
      <c r="C533" s="27">
        <v>-5.0599999999999996</v>
      </c>
      <c r="D533" s="28" t="s">
        <v>172</v>
      </c>
      <c r="E533" s="11" t="s">
        <v>622</v>
      </c>
      <c r="F533" s="11" t="s">
        <v>68</v>
      </c>
      <c r="G533" s="11" t="s">
        <v>51</v>
      </c>
      <c r="H533" s="11" t="s">
        <v>25</v>
      </c>
      <c r="I533" s="11" t="s">
        <v>26</v>
      </c>
      <c r="J533" s="11" t="s">
        <v>174</v>
      </c>
      <c r="K533" s="11" t="s">
        <v>11</v>
      </c>
      <c r="L533" s="11" t="s">
        <v>286</v>
      </c>
    </row>
    <row r="534" spans="1:12" ht="24" customHeight="1" x14ac:dyDescent="0.15">
      <c r="A534" s="24">
        <v>45532</v>
      </c>
      <c r="B534" s="12" t="s">
        <v>429</v>
      </c>
      <c r="C534" s="2">
        <v>-0.46</v>
      </c>
      <c r="D534" s="25" t="s">
        <v>172</v>
      </c>
      <c r="E534" s="12" t="s">
        <v>179</v>
      </c>
      <c r="F534" s="12" t="s">
        <v>129</v>
      </c>
      <c r="G534" s="12" t="s">
        <v>61</v>
      </c>
      <c r="H534" s="12" t="s">
        <v>12</v>
      </c>
      <c r="I534" s="12" t="s">
        <v>13</v>
      </c>
      <c r="J534" s="12" t="s">
        <v>174</v>
      </c>
      <c r="K534" s="12" t="s">
        <v>11</v>
      </c>
      <c r="L534" s="12" t="s">
        <v>358</v>
      </c>
    </row>
    <row r="535" spans="1:12" ht="24" customHeight="1" x14ac:dyDescent="0.15">
      <c r="A535" s="26">
        <v>45533</v>
      </c>
      <c r="B535" s="11" t="s">
        <v>623</v>
      </c>
      <c r="C535" s="27">
        <v>-70.400000000000006</v>
      </c>
      <c r="D535" s="28" t="s">
        <v>172</v>
      </c>
      <c r="E535" s="11" t="s">
        <v>624</v>
      </c>
      <c r="F535" s="11" t="s">
        <v>118</v>
      </c>
      <c r="G535" s="11" t="s">
        <v>51</v>
      </c>
      <c r="H535" s="11" t="s">
        <v>25</v>
      </c>
      <c r="I535" s="11" t="s">
        <v>26</v>
      </c>
      <c r="J535" s="11" t="s">
        <v>174</v>
      </c>
      <c r="K535" s="11" t="s">
        <v>11</v>
      </c>
      <c r="L535" s="11" t="s">
        <v>286</v>
      </c>
    </row>
    <row r="536" spans="1:12" ht="24" customHeight="1" x14ac:dyDescent="0.15">
      <c r="A536" s="24">
        <v>45533</v>
      </c>
      <c r="B536" s="12" t="s">
        <v>356</v>
      </c>
      <c r="C536" s="2">
        <v>-31.72</v>
      </c>
      <c r="D536" s="25" t="s">
        <v>172</v>
      </c>
      <c r="E536" s="12" t="s">
        <v>179</v>
      </c>
      <c r="F536" s="12" t="s">
        <v>106</v>
      </c>
      <c r="G536" s="12" t="s">
        <v>61</v>
      </c>
      <c r="H536" s="12" t="s">
        <v>19</v>
      </c>
      <c r="I536" s="12" t="s">
        <v>20</v>
      </c>
      <c r="J536" s="12" t="s">
        <v>174</v>
      </c>
      <c r="K536" s="12" t="s">
        <v>11</v>
      </c>
      <c r="L536" s="12" t="s">
        <v>270</v>
      </c>
    </row>
    <row r="537" spans="1:12" ht="24" customHeight="1" x14ac:dyDescent="0.15">
      <c r="A537" s="26">
        <v>45534</v>
      </c>
      <c r="B537" s="11" t="s">
        <v>336</v>
      </c>
      <c r="C537" s="27">
        <v>-12</v>
      </c>
      <c r="D537" s="28" t="s">
        <v>172</v>
      </c>
      <c r="E537" s="11" t="s">
        <v>179</v>
      </c>
      <c r="F537" s="11" t="s">
        <v>129</v>
      </c>
      <c r="G537" s="11" t="s">
        <v>61</v>
      </c>
      <c r="H537" s="11" t="s">
        <v>19</v>
      </c>
      <c r="I537" s="11" t="s">
        <v>20</v>
      </c>
      <c r="J537" s="11" t="s">
        <v>174</v>
      </c>
      <c r="K537" s="11" t="s">
        <v>11</v>
      </c>
      <c r="L537" s="11" t="s">
        <v>175</v>
      </c>
    </row>
    <row r="538" spans="1:12" ht="24" customHeight="1" x14ac:dyDescent="0.15">
      <c r="A538" s="24">
        <v>45535</v>
      </c>
      <c r="B538" s="12" t="s">
        <v>525</v>
      </c>
      <c r="C538" s="2">
        <v>-15</v>
      </c>
      <c r="D538" s="25" t="s">
        <v>172</v>
      </c>
      <c r="E538" s="12" t="s">
        <v>179</v>
      </c>
      <c r="F538" s="12" t="s">
        <v>129</v>
      </c>
      <c r="G538" s="12" t="s">
        <v>61</v>
      </c>
      <c r="H538" s="12" t="s">
        <v>12</v>
      </c>
      <c r="I538" s="12" t="s">
        <v>13</v>
      </c>
      <c r="J538" s="12" t="s">
        <v>174</v>
      </c>
      <c r="K538" s="12" t="s">
        <v>11</v>
      </c>
      <c r="L538" s="12" t="s">
        <v>358</v>
      </c>
    </row>
    <row r="539" spans="1:12" ht="24" customHeight="1" x14ac:dyDescent="0.15">
      <c r="A539" s="26">
        <v>45535</v>
      </c>
      <c r="B539" s="11" t="s">
        <v>625</v>
      </c>
      <c r="C539" s="27">
        <v>-15</v>
      </c>
      <c r="D539" s="28" t="s">
        <v>172</v>
      </c>
      <c r="E539" s="11" t="s">
        <v>179</v>
      </c>
      <c r="F539" s="11" t="s">
        <v>129</v>
      </c>
      <c r="G539" s="11" t="s">
        <v>61</v>
      </c>
      <c r="H539" s="11" t="s">
        <v>12</v>
      </c>
      <c r="I539" s="11" t="s">
        <v>13</v>
      </c>
      <c r="J539" s="11" t="s">
        <v>174</v>
      </c>
      <c r="K539" s="11" t="s">
        <v>11</v>
      </c>
      <c r="L539" s="11" t="s">
        <v>358</v>
      </c>
    </row>
    <row r="540" spans="1:12" ht="24" customHeight="1" x14ac:dyDescent="0.15">
      <c r="A540" s="24">
        <v>45535</v>
      </c>
      <c r="B540" s="12" t="s">
        <v>525</v>
      </c>
      <c r="C540" s="2">
        <v>-15</v>
      </c>
      <c r="D540" s="25" t="s">
        <v>172</v>
      </c>
      <c r="E540" s="12" t="s">
        <v>179</v>
      </c>
      <c r="F540" s="12" t="s">
        <v>129</v>
      </c>
      <c r="G540" s="12" t="s">
        <v>61</v>
      </c>
      <c r="H540" s="12" t="s">
        <v>12</v>
      </c>
      <c r="I540" s="12" t="s">
        <v>13</v>
      </c>
      <c r="J540" s="12" t="s">
        <v>174</v>
      </c>
      <c r="K540" s="12" t="s">
        <v>11</v>
      </c>
      <c r="L540" s="12" t="s">
        <v>358</v>
      </c>
    </row>
    <row r="541" spans="1:12" ht="24" customHeight="1" x14ac:dyDescent="0.15">
      <c r="A541" s="26">
        <v>45535</v>
      </c>
      <c r="B541" s="11" t="s">
        <v>626</v>
      </c>
      <c r="C541" s="27">
        <v>-35</v>
      </c>
      <c r="D541" s="28" t="s">
        <v>172</v>
      </c>
      <c r="E541" s="11" t="s">
        <v>179</v>
      </c>
      <c r="F541" s="11" t="s">
        <v>129</v>
      </c>
      <c r="G541" s="11" t="s">
        <v>61</v>
      </c>
      <c r="H541" s="11" t="s">
        <v>12</v>
      </c>
      <c r="I541" s="11" t="s">
        <v>13</v>
      </c>
      <c r="J541" s="11" t="s">
        <v>174</v>
      </c>
      <c r="K541" s="11" t="s">
        <v>11</v>
      </c>
      <c r="L541" s="11" t="s">
        <v>358</v>
      </c>
    </row>
    <row r="542" spans="1:12" ht="24" customHeight="1" x14ac:dyDescent="0.15">
      <c r="A542" s="24">
        <v>45535</v>
      </c>
      <c r="B542" s="12" t="s">
        <v>627</v>
      </c>
      <c r="C542" s="2">
        <v>-10</v>
      </c>
      <c r="D542" s="25" t="s">
        <v>172</v>
      </c>
      <c r="E542" s="12" t="s">
        <v>179</v>
      </c>
      <c r="F542" s="12" t="s">
        <v>129</v>
      </c>
      <c r="G542" s="12" t="s">
        <v>61</v>
      </c>
      <c r="H542" s="12" t="s">
        <v>12</v>
      </c>
      <c r="I542" s="12" t="s">
        <v>13</v>
      </c>
      <c r="J542" s="12" t="s">
        <v>174</v>
      </c>
      <c r="K542" s="12" t="s">
        <v>11</v>
      </c>
      <c r="L542" s="12" t="s">
        <v>358</v>
      </c>
    </row>
    <row r="543" spans="1:12" ht="24" customHeight="1" x14ac:dyDescent="0.15">
      <c r="A543" s="26">
        <v>45536</v>
      </c>
      <c r="B543" s="11" t="s">
        <v>184</v>
      </c>
      <c r="C543" s="27">
        <v>7222.55</v>
      </c>
      <c r="D543" s="28" t="s">
        <v>172</v>
      </c>
      <c r="E543" s="11" t="s">
        <v>179</v>
      </c>
      <c r="F543" s="11" t="s">
        <v>123</v>
      </c>
      <c r="G543" s="11" t="s">
        <v>55</v>
      </c>
      <c r="H543" s="11" t="s">
        <v>22</v>
      </c>
      <c r="I543" s="11" t="s">
        <v>23</v>
      </c>
      <c r="J543" s="11" t="s">
        <v>185</v>
      </c>
      <c r="K543" s="11" t="s">
        <v>11</v>
      </c>
      <c r="L543" s="11" t="s">
        <v>175</v>
      </c>
    </row>
  </sheetData>
  <autoFilter ref="A1:L543" xr:uid="{00000000-0009-0000-0000-000003000000}"/>
  <pageMargins left="0.75" right="0.75" top="1" bottom="1" header="0.5" footer="0.5"/>
  <pageSetup orientation="portrait"/>
  <extLst>
    <ext xmlns:x14="http://schemas.microsoft.com/office/spreadsheetml/2009/9/main" uri="{CCE6A557-97BC-4b89-ADB6-D9C93CAAB3DF}">
      <x14:dataValidations xmlns:xm="http://schemas.microsoft.com/office/excel/2006/main" count="1086">
        <x14:dataValidation type="list" allowBlank="1" showInputMessage="1" showErrorMessage="1" error="Please use the dropdown selector to choose the value" prompt="Choose the value from the dropdown" xr:uid="{00000000-0002-0000-0300-000000000000}">
          <x14:formula1>
            <xm:f>'Do Not Use Workings'!A1:AH1</xm:f>
          </x14:formula1>
          <xm:sqref>G2</xm:sqref>
        </x14:dataValidation>
        <x14:dataValidation type="list" allowBlank="1" showInputMessage="1" showErrorMessage="1" error="Please use the dropdown selector to choose the value" prompt="Choose the value from the dropdown" xr:uid="{00000000-0002-0000-0300-000001000000}">
          <x14:formula1>
            <xm:f>'Do Not Use Workings'!A1:AH1</xm:f>
          </x14:formula1>
          <xm:sqref>G3</xm:sqref>
        </x14:dataValidation>
        <x14:dataValidation type="list" allowBlank="1" showInputMessage="1" showErrorMessage="1" error="Please use the dropdown selector to choose the value" prompt="Choose the value from the dropdown" xr:uid="{00000000-0002-0000-0300-000002000000}">
          <x14:formula1>
            <xm:f>'Do Not Use Workings'!A1:AH1</xm:f>
          </x14:formula1>
          <xm:sqref>G4</xm:sqref>
        </x14:dataValidation>
        <x14:dataValidation type="list" allowBlank="1" showInputMessage="1" showErrorMessage="1" error="Please use the dropdown selector to choose the value" prompt="Choose the value from the dropdown" xr:uid="{00000000-0002-0000-0300-000003000000}">
          <x14:formula1>
            <xm:f>'Do Not Use Workings'!A1:AH1</xm:f>
          </x14:formula1>
          <xm:sqref>G5</xm:sqref>
        </x14:dataValidation>
        <x14:dataValidation type="list" allowBlank="1" showInputMessage="1" showErrorMessage="1" error="Please use the dropdown selector to choose the value" prompt="Choose the value from the dropdown" xr:uid="{00000000-0002-0000-0300-000004000000}">
          <x14:formula1>
            <xm:f>'Do Not Use Workings'!A1:AH1</xm:f>
          </x14:formula1>
          <xm:sqref>G6</xm:sqref>
        </x14:dataValidation>
        <x14:dataValidation type="list" allowBlank="1" showInputMessage="1" showErrorMessage="1" error="Please use the dropdown selector to choose the value" prompt="Choose the value from the dropdown" xr:uid="{00000000-0002-0000-0300-000005000000}">
          <x14:formula1>
            <xm:f>'Do Not Use Workings'!A1:AH1</xm:f>
          </x14:formula1>
          <xm:sqref>G7</xm:sqref>
        </x14:dataValidation>
        <x14:dataValidation type="list" allowBlank="1" showInputMessage="1" showErrorMessage="1" error="Please use the dropdown selector to choose the value" prompt="Choose the value from the dropdown" xr:uid="{00000000-0002-0000-0300-000006000000}">
          <x14:formula1>
            <xm:f>'Do Not Use Workings'!A1:AH1</xm:f>
          </x14:formula1>
          <xm:sqref>G8</xm:sqref>
        </x14:dataValidation>
        <x14:dataValidation type="list" allowBlank="1" showInputMessage="1" showErrorMessage="1" error="Please use the dropdown selector to choose the value" prompt="Choose the value from the dropdown" xr:uid="{00000000-0002-0000-0300-000007000000}">
          <x14:formula1>
            <xm:f>'Do Not Use Workings'!A1:AH1</xm:f>
          </x14:formula1>
          <xm:sqref>G9</xm:sqref>
        </x14:dataValidation>
        <x14:dataValidation type="list" allowBlank="1" showInputMessage="1" showErrorMessage="1" error="Please use the dropdown selector to choose the value" prompt="Choose the value from the dropdown" xr:uid="{00000000-0002-0000-0300-000008000000}">
          <x14:formula1>
            <xm:f>'Do Not Use Workings'!A1:AH1</xm:f>
          </x14:formula1>
          <xm:sqref>G10</xm:sqref>
        </x14:dataValidation>
        <x14:dataValidation type="list" allowBlank="1" showInputMessage="1" showErrorMessage="1" error="Please use the dropdown selector to choose the value" prompt="Choose the value from the dropdown" xr:uid="{00000000-0002-0000-0300-000009000000}">
          <x14:formula1>
            <xm:f>'Do Not Use Workings'!A1:AH1</xm:f>
          </x14:formula1>
          <xm:sqref>G11</xm:sqref>
        </x14:dataValidation>
        <x14:dataValidation type="list" allowBlank="1" showInputMessage="1" showErrorMessage="1" error="Please use the dropdown selector to choose the value" prompt="Choose the value from the dropdown" xr:uid="{00000000-0002-0000-0300-00000A000000}">
          <x14:formula1>
            <xm:f>'Do Not Use Workings'!A1:AH1</xm:f>
          </x14:formula1>
          <xm:sqref>G12</xm:sqref>
        </x14:dataValidation>
        <x14:dataValidation type="list" allowBlank="1" showInputMessage="1" showErrorMessage="1" error="Please use the dropdown selector to choose the value" prompt="Choose the value from the dropdown" xr:uid="{00000000-0002-0000-0300-00000B000000}">
          <x14:formula1>
            <xm:f>'Do Not Use Workings'!A1:AH1</xm:f>
          </x14:formula1>
          <xm:sqref>G13</xm:sqref>
        </x14:dataValidation>
        <x14:dataValidation type="list" allowBlank="1" showInputMessage="1" showErrorMessage="1" error="Please use the dropdown selector to choose the value" prompt="Choose the value from the dropdown" xr:uid="{00000000-0002-0000-0300-00000C000000}">
          <x14:formula1>
            <xm:f>'Do Not Use Workings'!A1:AH1</xm:f>
          </x14:formula1>
          <xm:sqref>G14</xm:sqref>
        </x14:dataValidation>
        <x14:dataValidation type="list" allowBlank="1" showInputMessage="1" showErrorMessage="1" error="Please use the dropdown selector to choose the value" prompt="Choose the value from the dropdown" xr:uid="{00000000-0002-0000-0300-00000D000000}">
          <x14:formula1>
            <xm:f>'Do Not Use Workings'!A1:AH1</xm:f>
          </x14:formula1>
          <xm:sqref>G15</xm:sqref>
        </x14:dataValidation>
        <x14:dataValidation type="list" allowBlank="1" showInputMessage="1" showErrorMessage="1" error="Please use the dropdown selector to choose the value" prompt="Choose the value from the dropdown" xr:uid="{00000000-0002-0000-0300-00000E000000}">
          <x14:formula1>
            <xm:f>'Do Not Use Workings'!A1:AH1</xm:f>
          </x14:formula1>
          <xm:sqref>G16</xm:sqref>
        </x14:dataValidation>
        <x14:dataValidation type="list" allowBlank="1" showInputMessage="1" showErrorMessage="1" error="Please use the dropdown selector to choose the value" prompt="Choose the value from the dropdown" xr:uid="{00000000-0002-0000-0300-00000F000000}">
          <x14:formula1>
            <xm:f>'Do Not Use Workings'!A1:AH1</xm:f>
          </x14:formula1>
          <xm:sqref>G17</xm:sqref>
        </x14:dataValidation>
        <x14:dataValidation type="list" allowBlank="1" showInputMessage="1" showErrorMessage="1" error="Please use the dropdown selector to choose the value" prompt="Choose the value from the dropdown" xr:uid="{00000000-0002-0000-0300-000010000000}">
          <x14:formula1>
            <xm:f>'Do Not Use Workings'!A1:AH1</xm:f>
          </x14:formula1>
          <xm:sqref>G18</xm:sqref>
        </x14:dataValidation>
        <x14:dataValidation type="list" allowBlank="1" showInputMessage="1" showErrorMessage="1" error="Please use the dropdown selector to choose the value" prompt="Choose the value from the dropdown" xr:uid="{00000000-0002-0000-0300-000011000000}">
          <x14:formula1>
            <xm:f>'Do Not Use Workings'!A1:AH1</xm:f>
          </x14:formula1>
          <xm:sqref>G19</xm:sqref>
        </x14:dataValidation>
        <x14:dataValidation type="list" allowBlank="1" showInputMessage="1" showErrorMessage="1" error="Please use the dropdown selector to choose the value" prompt="Choose the value from the dropdown" xr:uid="{00000000-0002-0000-0300-000012000000}">
          <x14:formula1>
            <xm:f>'Do Not Use Workings'!A1:AH1</xm:f>
          </x14:formula1>
          <xm:sqref>G20</xm:sqref>
        </x14:dataValidation>
        <x14:dataValidation type="list" allowBlank="1" showInputMessage="1" showErrorMessage="1" error="Please use the dropdown selector to choose the value" prompt="Choose the value from the dropdown" xr:uid="{00000000-0002-0000-0300-000013000000}">
          <x14:formula1>
            <xm:f>'Do Not Use Workings'!A1:AH1</xm:f>
          </x14:formula1>
          <xm:sqref>G21</xm:sqref>
        </x14:dataValidation>
        <x14:dataValidation type="list" allowBlank="1" showInputMessage="1" showErrorMessage="1" error="Please use the dropdown selector to choose the value" prompt="Choose the value from the dropdown" xr:uid="{00000000-0002-0000-0300-000014000000}">
          <x14:formula1>
            <xm:f>'Do Not Use Workings'!A1:AH1</xm:f>
          </x14:formula1>
          <xm:sqref>G22</xm:sqref>
        </x14:dataValidation>
        <x14:dataValidation type="list" allowBlank="1" showInputMessage="1" showErrorMessage="1" error="Please use the dropdown selector to choose the value" prompt="Choose the value from the dropdown" xr:uid="{00000000-0002-0000-0300-000015000000}">
          <x14:formula1>
            <xm:f>'Do Not Use Workings'!A1:AH1</xm:f>
          </x14:formula1>
          <xm:sqref>G23</xm:sqref>
        </x14:dataValidation>
        <x14:dataValidation type="list" allowBlank="1" showInputMessage="1" showErrorMessage="1" error="Please use the dropdown selector to choose the value" prompt="Choose the value from the dropdown" xr:uid="{00000000-0002-0000-0300-000016000000}">
          <x14:formula1>
            <xm:f>'Do Not Use Workings'!A1:AH1</xm:f>
          </x14:formula1>
          <xm:sqref>G24</xm:sqref>
        </x14:dataValidation>
        <x14:dataValidation type="list" allowBlank="1" showInputMessage="1" showErrorMessage="1" error="Please use the dropdown selector to choose the value" prompt="Choose the value from the dropdown" xr:uid="{00000000-0002-0000-0300-000017000000}">
          <x14:formula1>
            <xm:f>'Do Not Use Workings'!A1:AH1</xm:f>
          </x14:formula1>
          <xm:sqref>G25</xm:sqref>
        </x14:dataValidation>
        <x14:dataValidation type="list" allowBlank="1" showInputMessage="1" showErrorMessage="1" error="Please use the dropdown selector to choose the value" prompt="Choose the value from the dropdown" xr:uid="{00000000-0002-0000-0300-000018000000}">
          <x14:formula1>
            <xm:f>'Do Not Use Workings'!A1:AH1</xm:f>
          </x14:formula1>
          <xm:sqref>G26</xm:sqref>
        </x14:dataValidation>
        <x14:dataValidation type="list" allowBlank="1" showInputMessage="1" showErrorMessage="1" error="Please use the dropdown selector to choose the value" prompt="Choose the value from the dropdown" xr:uid="{00000000-0002-0000-0300-000019000000}">
          <x14:formula1>
            <xm:f>'Do Not Use Workings'!A1:AH1</xm:f>
          </x14:formula1>
          <xm:sqref>G27</xm:sqref>
        </x14:dataValidation>
        <x14:dataValidation type="list" allowBlank="1" showInputMessage="1" showErrorMessage="1" error="Please use the dropdown selector to choose the value" prompt="Choose the value from the dropdown" xr:uid="{00000000-0002-0000-0300-00001A000000}">
          <x14:formula1>
            <xm:f>'Do Not Use Workings'!A1:AH1</xm:f>
          </x14:formula1>
          <xm:sqref>G28</xm:sqref>
        </x14:dataValidation>
        <x14:dataValidation type="list" allowBlank="1" showInputMessage="1" showErrorMessage="1" error="Please use the dropdown selector to choose the value" prompt="Choose the value from the dropdown" xr:uid="{00000000-0002-0000-0300-00001B000000}">
          <x14:formula1>
            <xm:f>'Do Not Use Workings'!A1:AH1</xm:f>
          </x14:formula1>
          <xm:sqref>G29</xm:sqref>
        </x14:dataValidation>
        <x14:dataValidation type="list" allowBlank="1" showInputMessage="1" showErrorMessage="1" error="Please use the dropdown selector to choose the value" prompt="Choose the value from the dropdown" xr:uid="{00000000-0002-0000-0300-00001C000000}">
          <x14:formula1>
            <xm:f>'Do Not Use Workings'!A1:AH1</xm:f>
          </x14:formula1>
          <xm:sqref>G30</xm:sqref>
        </x14:dataValidation>
        <x14:dataValidation type="list" allowBlank="1" showInputMessage="1" showErrorMessage="1" error="Please use the dropdown selector to choose the value" prompt="Choose the value from the dropdown" xr:uid="{00000000-0002-0000-0300-00001D000000}">
          <x14:formula1>
            <xm:f>'Do Not Use Workings'!A1:AH1</xm:f>
          </x14:formula1>
          <xm:sqref>G31</xm:sqref>
        </x14:dataValidation>
        <x14:dataValidation type="list" allowBlank="1" showInputMessage="1" showErrorMessage="1" error="Please use the dropdown selector to choose the value" prompt="Choose the value from the dropdown" xr:uid="{00000000-0002-0000-0300-00001E000000}">
          <x14:formula1>
            <xm:f>'Do Not Use Workings'!A1:AH1</xm:f>
          </x14:formula1>
          <xm:sqref>G32</xm:sqref>
        </x14:dataValidation>
        <x14:dataValidation type="list" allowBlank="1" showInputMessage="1" showErrorMessage="1" error="Please use the dropdown selector to choose the value" prompt="Choose the value from the dropdown" xr:uid="{00000000-0002-0000-0300-00001F000000}">
          <x14:formula1>
            <xm:f>'Do Not Use Workings'!A1:AH1</xm:f>
          </x14:formula1>
          <xm:sqref>G33</xm:sqref>
        </x14:dataValidation>
        <x14:dataValidation type="list" allowBlank="1" showInputMessage="1" showErrorMessage="1" error="Please use the dropdown selector to choose the value" prompt="Choose the value from the dropdown" xr:uid="{00000000-0002-0000-0300-000020000000}">
          <x14:formula1>
            <xm:f>'Do Not Use Workings'!A1:AH1</xm:f>
          </x14:formula1>
          <xm:sqref>G34</xm:sqref>
        </x14:dataValidation>
        <x14:dataValidation type="list" allowBlank="1" showInputMessage="1" showErrorMessage="1" error="Please use the dropdown selector to choose the value" prompt="Choose the value from the dropdown" xr:uid="{00000000-0002-0000-0300-000021000000}">
          <x14:formula1>
            <xm:f>'Do Not Use Workings'!A1:AH1</xm:f>
          </x14:formula1>
          <xm:sqref>G35</xm:sqref>
        </x14:dataValidation>
        <x14:dataValidation type="list" allowBlank="1" showInputMessage="1" showErrorMessage="1" error="Please use the dropdown selector to choose the value" prompt="Choose the value from the dropdown" xr:uid="{00000000-0002-0000-0300-000022000000}">
          <x14:formula1>
            <xm:f>'Do Not Use Workings'!A1:AH1</xm:f>
          </x14:formula1>
          <xm:sqref>G36</xm:sqref>
        </x14:dataValidation>
        <x14:dataValidation type="list" allowBlank="1" showInputMessage="1" showErrorMessage="1" error="Please use the dropdown selector to choose the value" prompt="Choose the value from the dropdown" xr:uid="{00000000-0002-0000-0300-000023000000}">
          <x14:formula1>
            <xm:f>'Do Not Use Workings'!A1:AH1</xm:f>
          </x14:formula1>
          <xm:sqref>G37</xm:sqref>
        </x14:dataValidation>
        <x14:dataValidation type="list" allowBlank="1" showInputMessage="1" showErrorMessage="1" error="Please use the dropdown selector to choose the value" prompt="Choose the value from the dropdown" xr:uid="{00000000-0002-0000-0300-000024000000}">
          <x14:formula1>
            <xm:f>'Do Not Use Workings'!A1:AH1</xm:f>
          </x14:formula1>
          <xm:sqref>G38</xm:sqref>
        </x14:dataValidation>
        <x14:dataValidation type="list" allowBlank="1" showInputMessage="1" showErrorMessage="1" error="Please use the dropdown selector to choose the value" prompt="Choose the value from the dropdown" xr:uid="{00000000-0002-0000-0300-000025000000}">
          <x14:formula1>
            <xm:f>'Do Not Use Workings'!A1:AH1</xm:f>
          </x14:formula1>
          <xm:sqref>G39</xm:sqref>
        </x14:dataValidation>
        <x14:dataValidation type="list" allowBlank="1" showInputMessage="1" showErrorMessage="1" error="Please use the dropdown selector to choose the value" prompt="Choose the value from the dropdown" xr:uid="{00000000-0002-0000-0300-000026000000}">
          <x14:formula1>
            <xm:f>'Do Not Use Workings'!A1:AH1</xm:f>
          </x14:formula1>
          <xm:sqref>G40</xm:sqref>
        </x14:dataValidation>
        <x14:dataValidation type="list" allowBlank="1" showInputMessage="1" showErrorMessage="1" error="Please use the dropdown selector to choose the value" prompt="Choose the value from the dropdown" xr:uid="{00000000-0002-0000-0300-000027000000}">
          <x14:formula1>
            <xm:f>'Do Not Use Workings'!A1:AH1</xm:f>
          </x14:formula1>
          <xm:sqref>G41</xm:sqref>
        </x14:dataValidation>
        <x14:dataValidation type="list" allowBlank="1" showInputMessage="1" showErrorMessage="1" error="Please use the dropdown selector to choose the value" prompt="Choose the value from the dropdown" xr:uid="{00000000-0002-0000-0300-000028000000}">
          <x14:formula1>
            <xm:f>'Do Not Use Workings'!A1:AH1</xm:f>
          </x14:formula1>
          <xm:sqref>G42</xm:sqref>
        </x14:dataValidation>
        <x14:dataValidation type="list" allowBlank="1" showInputMessage="1" showErrorMessage="1" error="Please use the dropdown selector to choose the value" prompt="Choose the value from the dropdown" xr:uid="{00000000-0002-0000-0300-000029000000}">
          <x14:formula1>
            <xm:f>'Do Not Use Workings'!A1:AH1</xm:f>
          </x14:formula1>
          <xm:sqref>G43</xm:sqref>
        </x14:dataValidation>
        <x14:dataValidation type="list" allowBlank="1" showInputMessage="1" showErrorMessage="1" error="Please use the dropdown selector to choose the value" prompt="Choose the value from the dropdown" xr:uid="{00000000-0002-0000-0300-00002A000000}">
          <x14:formula1>
            <xm:f>'Do Not Use Workings'!A1:AH1</xm:f>
          </x14:formula1>
          <xm:sqref>G44</xm:sqref>
        </x14:dataValidation>
        <x14:dataValidation type="list" allowBlank="1" showInputMessage="1" showErrorMessage="1" error="Please use the dropdown selector to choose the value" prompt="Choose the value from the dropdown" xr:uid="{00000000-0002-0000-0300-00002B000000}">
          <x14:formula1>
            <xm:f>'Do Not Use Workings'!A1:AH1</xm:f>
          </x14:formula1>
          <xm:sqref>G45</xm:sqref>
        </x14:dataValidation>
        <x14:dataValidation type="list" allowBlank="1" showInputMessage="1" showErrorMessage="1" error="Please use the dropdown selector to choose the value" prompt="Choose the value from the dropdown" xr:uid="{00000000-0002-0000-0300-00002C000000}">
          <x14:formula1>
            <xm:f>'Do Not Use Workings'!A1:AH1</xm:f>
          </x14:formula1>
          <xm:sqref>G46</xm:sqref>
        </x14:dataValidation>
        <x14:dataValidation type="list" allowBlank="1" showInputMessage="1" showErrorMessage="1" error="Please use the dropdown selector to choose the value" prompt="Choose the value from the dropdown" xr:uid="{00000000-0002-0000-0300-00002D000000}">
          <x14:formula1>
            <xm:f>'Do Not Use Workings'!A1:AH1</xm:f>
          </x14:formula1>
          <xm:sqref>G47</xm:sqref>
        </x14:dataValidation>
        <x14:dataValidation type="list" allowBlank="1" showInputMessage="1" showErrorMessage="1" error="Please use the dropdown selector to choose the value" prompt="Choose the value from the dropdown" xr:uid="{00000000-0002-0000-0300-00002E000000}">
          <x14:formula1>
            <xm:f>'Do Not Use Workings'!A1:AH1</xm:f>
          </x14:formula1>
          <xm:sqref>G48</xm:sqref>
        </x14:dataValidation>
        <x14:dataValidation type="list" allowBlank="1" showInputMessage="1" showErrorMessage="1" error="Please use the dropdown selector to choose the value" prompt="Choose the value from the dropdown" xr:uid="{00000000-0002-0000-0300-00002F000000}">
          <x14:formula1>
            <xm:f>'Do Not Use Workings'!A1:AH1</xm:f>
          </x14:formula1>
          <xm:sqref>G49</xm:sqref>
        </x14:dataValidation>
        <x14:dataValidation type="list" allowBlank="1" showInputMessage="1" showErrorMessage="1" error="Please use the dropdown selector to choose the value" prompt="Choose the value from the dropdown" xr:uid="{00000000-0002-0000-0300-000030000000}">
          <x14:formula1>
            <xm:f>'Do Not Use Workings'!A1:AH1</xm:f>
          </x14:formula1>
          <xm:sqref>G50</xm:sqref>
        </x14:dataValidation>
        <x14:dataValidation type="list" allowBlank="1" showInputMessage="1" showErrorMessage="1" error="Please use the dropdown selector to choose the value" prompt="Choose the value from the dropdown" xr:uid="{00000000-0002-0000-0300-000031000000}">
          <x14:formula1>
            <xm:f>'Do Not Use Workings'!A1:AH1</xm:f>
          </x14:formula1>
          <xm:sqref>G51</xm:sqref>
        </x14:dataValidation>
        <x14:dataValidation type="list" allowBlank="1" showInputMessage="1" showErrorMessage="1" error="Please use the dropdown selector to choose the value" prompt="Choose the value from the dropdown" xr:uid="{00000000-0002-0000-0300-000032000000}">
          <x14:formula1>
            <xm:f>'Do Not Use Workings'!A1:AH1</xm:f>
          </x14:formula1>
          <xm:sqref>G52</xm:sqref>
        </x14:dataValidation>
        <x14:dataValidation type="list" allowBlank="1" showInputMessage="1" showErrorMessage="1" error="Please use the dropdown selector to choose the value" prompt="Choose the value from the dropdown" xr:uid="{00000000-0002-0000-0300-000033000000}">
          <x14:formula1>
            <xm:f>'Do Not Use Workings'!A1:AH1</xm:f>
          </x14:formula1>
          <xm:sqref>G53</xm:sqref>
        </x14:dataValidation>
        <x14:dataValidation type="list" allowBlank="1" showInputMessage="1" showErrorMessage="1" error="Please use the dropdown selector to choose the value" prompt="Choose the value from the dropdown" xr:uid="{00000000-0002-0000-0300-000034000000}">
          <x14:formula1>
            <xm:f>'Do Not Use Workings'!A1:AH1</xm:f>
          </x14:formula1>
          <xm:sqref>G54</xm:sqref>
        </x14:dataValidation>
        <x14:dataValidation type="list" allowBlank="1" showInputMessage="1" showErrorMessage="1" error="Please use the dropdown selector to choose the value" prompt="Choose the value from the dropdown" xr:uid="{00000000-0002-0000-0300-000035000000}">
          <x14:formula1>
            <xm:f>'Do Not Use Workings'!A1:AH1</xm:f>
          </x14:formula1>
          <xm:sqref>G55</xm:sqref>
        </x14:dataValidation>
        <x14:dataValidation type="list" allowBlank="1" showInputMessage="1" showErrorMessage="1" error="Please use the dropdown selector to choose the value" prompt="Choose the value from the dropdown" xr:uid="{00000000-0002-0000-0300-000036000000}">
          <x14:formula1>
            <xm:f>'Do Not Use Workings'!A1:AH1</xm:f>
          </x14:formula1>
          <xm:sqref>G56</xm:sqref>
        </x14:dataValidation>
        <x14:dataValidation type="list" allowBlank="1" showInputMessage="1" showErrorMessage="1" error="Please use the dropdown selector to choose the value" prompt="Choose the value from the dropdown" xr:uid="{00000000-0002-0000-0300-000037000000}">
          <x14:formula1>
            <xm:f>'Do Not Use Workings'!A1:AH1</xm:f>
          </x14:formula1>
          <xm:sqref>G57</xm:sqref>
        </x14:dataValidation>
        <x14:dataValidation type="list" allowBlank="1" showInputMessage="1" showErrorMessage="1" error="Please use the dropdown selector to choose the value" prompt="Choose the value from the dropdown" xr:uid="{00000000-0002-0000-0300-000038000000}">
          <x14:formula1>
            <xm:f>'Do Not Use Workings'!A1:AH1</xm:f>
          </x14:formula1>
          <xm:sqref>G58</xm:sqref>
        </x14:dataValidation>
        <x14:dataValidation type="list" allowBlank="1" showInputMessage="1" showErrorMessage="1" error="Please use the dropdown selector to choose the value" prompt="Choose the value from the dropdown" xr:uid="{00000000-0002-0000-0300-000039000000}">
          <x14:formula1>
            <xm:f>'Do Not Use Workings'!A1:AH1</xm:f>
          </x14:formula1>
          <xm:sqref>G59</xm:sqref>
        </x14:dataValidation>
        <x14:dataValidation type="list" allowBlank="1" showInputMessage="1" showErrorMessage="1" error="Please use the dropdown selector to choose the value" prompt="Choose the value from the dropdown" xr:uid="{00000000-0002-0000-0300-00003A000000}">
          <x14:formula1>
            <xm:f>'Do Not Use Workings'!A1:AH1</xm:f>
          </x14:formula1>
          <xm:sqref>G60</xm:sqref>
        </x14:dataValidation>
        <x14:dataValidation type="list" allowBlank="1" showInputMessage="1" showErrorMessage="1" error="Please use the dropdown selector to choose the value" prompt="Choose the value from the dropdown" xr:uid="{00000000-0002-0000-0300-00003B000000}">
          <x14:formula1>
            <xm:f>'Do Not Use Workings'!A1:AH1</xm:f>
          </x14:formula1>
          <xm:sqref>G61</xm:sqref>
        </x14:dataValidation>
        <x14:dataValidation type="list" allowBlank="1" showInputMessage="1" showErrorMessage="1" error="Please use the dropdown selector to choose the value" prompt="Choose the value from the dropdown" xr:uid="{00000000-0002-0000-0300-00003C000000}">
          <x14:formula1>
            <xm:f>'Do Not Use Workings'!A1:AH1</xm:f>
          </x14:formula1>
          <xm:sqref>G62</xm:sqref>
        </x14:dataValidation>
        <x14:dataValidation type="list" allowBlank="1" showInputMessage="1" showErrorMessage="1" error="Please use the dropdown selector to choose the value" prompt="Choose the value from the dropdown" xr:uid="{00000000-0002-0000-0300-00003D000000}">
          <x14:formula1>
            <xm:f>'Do Not Use Workings'!A1:AH1</xm:f>
          </x14:formula1>
          <xm:sqref>G63</xm:sqref>
        </x14:dataValidation>
        <x14:dataValidation type="list" allowBlank="1" showInputMessage="1" showErrorMessage="1" error="Please use the dropdown selector to choose the value" prompt="Choose the value from the dropdown" xr:uid="{00000000-0002-0000-0300-00003E000000}">
          <x14:formula1>
            <xm:f>'Do Not Use Workings'!A1:AH1</xm:f>
          </x14:formula1>
          <xm:sqref>G64</xm:sqref>
        </x14:dataValidation>
        <x14:dataValidation type="list" allowBlank="1" showInputMessage="1" showErrorMessage="1" error="Please use the dropdown selector to choose the value" prompt="Choose the value from the dropdown" xr:uid="{00000000-0002-0000-0300-00003F000000}">
          <x14:formula1>
            <xm:f>'Do Not Use Workings'!A1:AH1</xm:f>
          </x14:formula1>
          <xm:sqref>G65</xm:sqref>
        </x14:dataValidation>
        <x14:dataValidation type="list" allowBlank="1" showInputMessage="1" showErrorMessage="1" error="Please use the dropdown selector to choose the value" prompt="Choose the value from the dropdown" xr:uid="{00000000-0002-0000-0300-000040000000}">
          <x14:formula1>
            <xm:f>'Do Not Use Workings'!A1:AH1</xm:f>
          </x14:formula1>
          <xm:sqref>G66</xm:sqref>
        </x14:dataValidation>
        <x14:dataValidation type="list" allowBlank="1" showInputMessage="1" showErrorMessage="1" error="Please use the dropdown selector to choose the value" prompt="Choose the value from the dropdown" xr:uid="{00000000-0002-0000-0300-000041000000}">
          <x14:formula1>
            <xm:f>'Do Not Use Workings'!A1:AH1</xm:f>
          </x14:formula1>
          <xm:sqref>G67</xm:sqref>
        </x14:dataValidation>
        <x14:dataValidation type="list" allowBlank="1" showInputMessage="1" showErrorMessage="1" error="Please use the dropdown selector to choose the value" prompt="Choose the value from the dropdown" xr:uid="{00000000-0002-0000-0300-000042000000}">
          <x14:formula1>
            <xm:f>'Do Not Use Workings'!A1:AH1</xm:f>
          </x14:formula1>
          <xm:sqref>G68</xm:sqref>
        </x14:dataValidation>
        <x14:dataValidation type="list" allowBlank="1" showInputMessage="1" showErrorMessage="1" error="Please use the dropdown selector to choose the value" prompt="Choose the value from the dropdown" xr:uid="{00000000-0002-0000-0300-000043000000}">
          <x14:formula1>
            <xm:f>'Do Not Use Workings'!A1:AH1</xm:f>
          </x14:formula1>
          <xm:sqref>G69</xm:sqref>
        </x14:dataValidation>
        <x14:dataValidation type="list" allowBlank="1" showInputMessage="1" showErrorMessage="1" error="Please use the dropdown selector to choose the value" prompt="Choose the value from the dropdown" xr:uid="{00000000-0002-0000-0300-000044000000}">
          <x14:formula1>
            <xm:f>'Do Not Use Workings'!A1:AH1</xm:f>
          </x14:formula1>
          <xm:sqref>G70</xm:sqref>
        </x14:dataValidation>
        <x14:dataValidation type="list" allowBlank="1" showInputMessage="1" showErrorMessage="1" error="Please use the dropdown selector to choose the value" prompt="Choose the value from the dropdown" xr:uid="{00000000-0002-0000-0300-000045000000}">
          <x14:formula1>
            <xm:f>'Do Not Use Workings'!A1:AH1</xm:f>
          </x14:formula1>
          <xm:sqref>G71</xm:sqref>
        </x14:dataValidation>
        <x14:dataValidation type="list" allowBlank="1" showInputMessage="1" showErrorMessage="1" error="Please use the dropdown selector to choose the value" prompt="Choose the value from the dropdown" xr:uid="{00000000-0002-0000-0300-000046000000}">
          <x14:formula1>
            <xm:f>'Do Not Use Workings'!A1:AH1</xm:f>
          </x14:formula1>
          <xm:sqref>G72</xm:sqref>
        </x14:dataValidation>
        <x14:dataValidation type="list" allowBlank="1" showInputMessage="1" showErrorMessage="1" error="Please use the dropdown selector to choose the value" prompt="Choose the value from the dropdown" xr:uid="{00000000-0002-0000-0300-000047000000}">
          <x14:formula1>
            <xm:f>'Do Not Use Workings'!A1:AH1</xm:f>
          </x14:formula1>
          <xm:sqref>G73</xm:sqref>
        </x14:dataValidation>
        <x14:dataValidation type="list" allowBlank="1" showInputMessage="1" showErrorMessage="1" error="Please use the dropdown selector to choose the value" prompt="Choose the value from the dropdown" xr:uid="{00000000-0002-0000-0300-000048000000}">
          <x14:formula1>
            <xm:f>'Do Not Use Workings'!A1:AH1</xm:f>
          </x14:formula1>
          <xm:sqref>G74</xm:sqref>
        </x14:dataValidation>
        <x14:dataValidation type="list" allowBlank="1" showInputMessage="1" showErrorMessage="1" error="Please use the dropdown selector to choose the value" prompt="Choose the value from the dropdown" xr:uid="{00000000-0002-0000-0300-000049000000}">
          <x14:formula1>
            <xm:f>'Do Not Use Workings'!A1:AH1</xm:f>
          </x14:formula1>
          <xm:sqref>G75</xm:sqref>
        </x14:dataValidation>
        <x14:dataValidation type="list" allowBlank="1" showInputMessage="1" showErrorMessage="1" error="Please use the dropdown selector to choose the value" prompt="Choose the value from the dropdown" xr:uid="{00000000-0002-0000-0300-00004A000000}">
          <x14:formula1>
            <xm:f>'Do Not Use Workings'!A1:AH1</xm:f>
          </x14:formula1>
          <xm:sqref>G76</xm:sqref>
        </x14:dataValidation>
        <x14:dataValidation type="list" allowBlank="1" showInputMessage="1" showErrorMessage="1" error="Please use the dropdown selector to choose the value" prompt="Choose the value from the dropdown" xr:uid="{00000000-0002-0000-0300-00004B000000}">
          <x14:formula1>
            <xm:f>'Do Not Use Workings'!A1:AH1</xm:f>
          </x14:formula1>
          <xm:sqref>G77</xm:sqref>
        </x14:dataValidation>
        <x14:dataValidation type="list" allowBlank="1" showInputMessage="1" showErrorMessage="1" error="Please use the dropdown selector to choose the value" prompt="Choose the value from the dropdown" xr:uid="{00000000-0002-0000-0300-00004C000000}">
          <x14:formula1>
            <xm:f>'Do Not Use Workings'!A1:AH1</xm:f>
          </x14:formula1>
          <xm:sqref>G78</xm:sqref>
        </x14:dataValidation>
        <x14:dataValidation type="list" allowBlank="1" showInputMessage="1" showErrorMessage="1" error="Please use the dropdown selector to choose the value" prompt="Choose the value from the dropdown" xr:uid="{00000000-0002-0000-0300-00004D000000}">
          <x14:formula1>
            <xm:f>'Do Not Use Workings'!A1:AH1</xm:f>
          </x14:formula1>
          <xm:sqref>G79</xm:sqref>
        </x14:dataValidation>
        <x14:dataValidation type="list" allowBlank="1" showInputMessage="1" showErrorMessage="1" error="Please use the dropdown selector to choose the value" prompt="Choose the value from the dropdown" xr:uid="{00000000-0002-0000-0300-00004E000000}">
          <x14:formula1>
            <xm:f>'Do Not Use Workings'!A1:AH1</xm:f>
          </x14:formula1>
          <xm:sqref>G80</xm:sqref>
        </x14:dataValidation>
        <x14:dataValidation type="list" allowBlank="1" showInputMessage="1" showErrorMessage="1" error="Please use the dropdown selector to choose the value" prompt="Choose the value from the dropdown" xr:uid="{00000000-0002-0000-0300-00004F000000}">
          <x14:formula1>
            <xm:f>'Do Not Use Workings'!A1:AH1</xm:f>
          </x14:formula1>
          <xm:sqref>G81</xm:sqref>
        </x14:dataValidation>
        <x14:dataValidation type="list" allowBlank="1" showInputMessage="1" showErrorMessage="1" error="Please use the dropdown selector to choose the value" prompt="Choose the value from the dropdown" xr:uid="{00000000-0002-0000-0300-000050000000}">
          <x14:formula1>
            <xm:f>'Do Not Use Workings'!A1:AH1</xm:f>
          </x14:formula1>
          <xm:sqref>G82</xm:sqref>
        </x14:dataValidation>
        <x14:dataValidation type="list" allowBlank="1" showInputMessage="1" showErrorMessage="1" error="Please use the dropdown selector to choose the value" prompt="Choose the value from the dropdown" xr:uid="{00000000-0002-0000-0300-000051000000}">
          <x14:formula1>
            <xm:f>'Do Not Use Workings'!A1:AH1</xm:f>
          </x14:formula1>
          <xm:sqref>G83</xm:sqref>
        </x14:dataValidation>
        <x14:dataValidation type="list" allowBlank="1" showInputMessage="1" showErrorMessage="1" error="Please use the dropdown selector to choose the value" prompt="Choose the value from the dropdown" xr:uid="{00000000-0002-0000-0300-000052000000}">
          <x14:formula1>
            <xm:f>'Do Not Use Workings'!A1:AH1</xm:f>
          </x14:formula1>
          <xm:sqref>G84</xm:sqref>
        </x14:dataValidation>
        <x14:dataValidation type="list" allowBlank="1" showInputMessage="1" showErrorMessage="1" error="Please use the dropdown selector to choose the value" prompt="Choose the value from the dropdown" xr:uid="{00000000-0002-0000-0300-000053000000}">
          <x14:formula1>
            <xm:f>'Do Not Use Workings'!A1:AH1</xm:f>
          </x14:formula1>
          <xm:sqref>G85</xm:sqref>
        </x14:dataValidation>
        <x14:dataValidation type="list" allowBlank="1" showInputMessage="1" showErrorMessage="1" error="Please use the dropdown selector to choose the value" prompt="Choose the value from the dropdown" xr:uid="{00000000-0002-0000-0300-000054000000}">
          <x14:formula1>
            <xm:f>'Do Not Use Workings'!A1:AH1</xm:f>
          </x14:formula1>
          <xm:sqref>G86</xm:sqref>
        </x14:dataValidation>
        <x14:dataValidation type="list" allowBlank="1" showInputMessage="1" showErrorMessage="1" error="Please use the dropdown selector to choose the value" prompt="Choose the value from the dropdown" xr:uid="{00000000-0002-0000-0300-000055000000}">
          <x14:formula1>
            <xm:f>'Do Not Use Workings'!A1:AH1</xm:f>
          </x14:formula1>
          <xm:sqref>G87</xm:sqref>
        </x14:dataValidation>
        <x14:dataValidation type="list" allowBlank="1" showInputMessage="1" showErrorMessage="1" error="Please use the dropdown selector to choose the value" prompt="Choose the value from the dropdown" xr:uid="{00000000-0002-0000-0300-000056000000}">
          <x14:formula1>
            <xm:f>'Do Not Use Workings'!A1:AH1</xm:f>
          </x14:formula1>
          <xm:sqref>G88</xm:sqref>
        </x14:dataValidation>
        <x14:dataValidation type="list" allowBlank="1" showInputMessage="1" showErrorMessage="1" error="Please use the dropdown selector to choose the value" prompt="Choose the value from the dropdown" xr:uid="{00000000-0002-0000-0300-000057000000}">
          <x14:formula1>
            <xm:f>'Do Not Use Workings'!A1:AH1</xm:f>
          </x14:formula1>
          <xm:sqref>G89</xm:sqref>
        </x14:dataValidation>
        <x14:dataValidation type="list" allowBlank="1" showInputMessage="1" showErrorMessage="1" error="Please use the dropdown selector to choose the value" prompt="Choose the value from the dropdown" xr:uid="{00000000-0002-0000-0300-000058000000}">
          <x14:formula1>
            <xm:f>'Do Not Use Workings'!A1:AH1</xm:f>
          </x14:formula1>
          <xm:sqref>G90</xm:sqref>
        </x14:dataValidation>
        <x14:dataValidation type="list" allowBlank="1" showInputMessage="1" showErrorMessage="1" error="Please use the dropdown selector to choose the value" prompt="Choose the value from the dropdown" xr:uid="{00000000-0002-0000-0300-000059000000}">
          <x14:formula1>
            <xm:f>'Do Not Use Workings'!A1:AH1</xm:f>
          </x14:formula1>
          <xm:sqref>G91</xm:sqref>
        </x14:dataValidation>
        <x14:dataValidation type="list" allowBlank="1" showInputMessage="1" showErrorMessage="1" error="Please use the dropdown selector to choose the value" prompt="Choose the value from the dropdown" xr:uid="{00000000-0002-0000-0300-00005A000000}">
          <x14:formula1>
            <xm:f>'Do Not Use Workings'!A1:AH1</xm:f>
          </x14:formula1>
          <xm:sqref>G92</xm:sqref>
        </x14:dataValidation>
        <x14:dataValidation type="list" allowBlank="1" showInputMessage="1" showErrorMessage="1" error="Please use the dropdown selector to choose the value" prompt="Choose the value from the dropdown" xr:uid="{00000000-0002-0000-0300-00005B000000}">
          <x14:formula1>
            <xm:f>'Do Not Use Workings'!A1:AH1</xm:f>
          </x14:formula1>
          <xm:sqref>G93</xm:sqref>
        </x14:dataValidation>
        <x14:dataValidation type="list" allowBlank="1" showInputMessage="1" showErrorMessage="1" error="Please use the dropdown selector to choose the value" prompt="Choose the value from the dropdown" xr:uid="{00000000-0002-0000-0300-00005C000000}">
          <x14:formula1>
            <xm:f>'Do Not Use Workings'!A1:AH1</xm:f>
          </x14:formula1>
          <xm:sqref>G94</xm:sqref>
        </x14:dataValidation>
        <x14:dataValidation type="list" allowBlank="1" showInputMessage="1" showErrorMessage="1" error="Please use the dropdown selector to choose the value" prompt="Choose the value from the dropdown" xr:uid="{00000000-0002-0000-0300-00005D000000}">
          <x14:formula1>
            <xm:f>'Do Not Use Workings'!A1:AH1</xm:f>
          </x14:formula1>
          <xm:sqref>G95</xm:sqref>
        </x14:dataValidation>
        <x14:dataValidation type="list" allowBlank="1" showInputMessage="1" showErrorMessage="1" error="Please use the dropdown selector to choose the value" prompt="Choose the value from the dropdown" xr:uid="{00000000-0002-0000-0300-00005E000000}">
          <x14:formula1>
            <xm:f>'Do Not Use Workings'!A1:AH1</xm:f>
          </x14:formula1>
          <xm:sqref>G96</xm:sqref>
        </x14:dataValidation>
        <x14:dataValidation type="list" allowBlank="1" showInputMessage="1" showErrorMessage="1" error="Please use the dropdown selector to choose the value" prompt="Choose the value from the dropdown" xr:uid="{00000000-0002-0000-0300-00005F000000}">
          <x14:formula1>
            <xm:f>'Do Not Use Workings'!A1:AH1</xm:f>
          </x14:formula1>
          <xm:sqref>G97</xm:sqref>
        </x14:dataValidation>
        <x14:dataValidation type="list" allowBlank="1" showInputMessage="1" showErrorMessage="1" error="Please use the dropdown selector to choose the value" prompt="Choose the value from the dropdown" xr:uid="{00000000-0002-0000-0300-000060000000}">
          <x14:formula1>
            <xm:f>'Do Not Use Workings'!A1:AH1</xm:f>
          </x14:formula1>
          <xm:sqref>G98</xm:sqref>
        </x14:dataValidation>
        <x14:dataValidation type="list" allowBlank="1" showInputMessage="1" showErrorMessage="1" error="Please use the dropdown selector to choose the value" prompt="Choose the value from the dropdown" xr:uid="{00000000-0002-0000-0300-000061000000}">
          <x14:formula1>
            <xm:f>'Do Not Use Workings'!A1:AH1</xm:f>
          </x14:formula1>
          <xm:sqref>G99</xm:sqref>
        </x14:dataValidation>
        <x14:dataValidation type="list" allowBlank="1" showInputMessage="1" showErrorMessage="1" error="Please use the dropdown selector to choose the value" prompt="Choose the value from the dropdown" xr:uid="{00000000-0002-0000-0300-000062000000}">
          <x14:formula1>
            <xm:f>'Do Not Use Workings'!A1:AH1</xm:f>
          </x14:formula1>
          <xm:sqref>G100</xm:sqref>
        </x14:dataValidation>
        <x14:dataValidation type="list" allowBlank="1" showInputMessage="1" showErrorMessage="1" error="Please use the dropdown selector to choose the value" prompt="Choose the value from the dropdown" xr:uid="{00000000-0002-0000-0300-000063000000}">
          <x14:formula1>
            <xm:f>'Do Not Use Workings'!A1:AH1</xm:f>
          </x14:formula1>
          <xm:sqref>G101</xm:sqref>
        </x14:dataValidation>
        <x14:dataValidation type="list" allowBlank="1" showInputMessage="1" showErrorMessage="1" error="Please use the dropdown selector to choose the value" prompt="Choose the value from the dropdown" xr:uid="{00000000-0002-0000-0300-000064000000}">
          <x14:formula1>
            <xm:f>'Do Not Use Workings'!A1:AH1</xm:f>
          </x14:formula1>
          <xm:sqref>G102</xm:sqref>
        </x14:dataValidation>
        <x14:dataValidation type="list" allowBlank="1" showInputMessage="1" showErrorMessage="1" error="Please use the dropdown selector to choose the value" prompt="Choose the value from the dropdown" xr:uid="{00000000-0002-0000-0300-000065000000}">
          <x14:formula1>
            <xm:f>'Do Not Use Workings'!A1:AH1</xm:f>
          </x14:formula1>
          <xm:sqref>G103</xm:sqref>
        </x14:dataValidation>
        <x14:dataValidation type="list" allowBlank="1" showInputMessage="1" showErrorMessage="1" error="Please use the dropdown selector to choose the value" prompt="Choose the value from the dropdown" xr:uid="{00000000-0002-0000-0300-000066000000}">
          <x14:formula1>
            <xm:f>'Do Not Use Workings'!A1:AH1</xm:f>
          </x14:formula1>
          <xm:sqref>G104</xm:sqref>
        </x14:dataValidation>
        <x14:dataValidation type="list" allowBlank="1" showInputMessage="1" showErrorMessage="1" error="Please use the dropdown selector to choose the value" prompt="Choose the value from the dropdown" xr:uid="{00000000-0002-0000-0300-000067000000}">
          <x14:formula1>
            <xm:f>'Do Not Use Workings'!A1:AH1</xm:f>
          </x14:formula1>
          <xm:sqref>G105</xm:sqref>
        </x14:dataValidation>
        <x14:dataValidation type="list" allowBlank="1" showInputMessage="1" showErrorMessage="1" error="Please use the dropdown selector to choose the value" prompt="Choose the value from the dropdown" xr:uid="{00000000-0002-0000-0300-000068000000}">
          <x14:formula1>
            <xm:f>'Do Not Use Workings'!A1:AH1</xm:f>
          </x14:formula1>
          <xm:sqref>G106</xm:sqref>
        </x14:dataValidation>
        <x14:dataValidation type="list" allowBlank="1" showInputMessage="1" showErrorMessage="1" error="Please use the dropdown selector to choose the value" prompt="Choose the value from the dropdown" xr:uid="{00000000-0002-0000-0300-000069000000}">
          <x14:formula1>
            <xm:f>'Do Not Use Workings'!A1:AH1</xm:f>
          </x14:formula1>
          <xm:sqref>G107</xm:sqref>
        </x14:dataValidation>
        <x14:dataValidation type="list" allowBlank="1" showInputMessage="1" showErrorMessage="1" error="Please use the dropdown selector to choose the value" prompt="Choose the value from the dropdown" xr:uid="{00000000-0002-0000-0300-00006A000000}">
          <x14:formula1>
            <xm:f>'Do Not Use Workings'!A1:AH1</xm:f>
          </x14:formula1>
          <xm:sqref>G108</xm:sqref>
        </x14:dataValidation>
        <x14:dataValidation type="list" allowBlank="1" showInputMessage="1" showErrorMessage="1" error="Please use the dropdown selector to choose the value" prompt="Choose the value from the dropdown" xr:uid="{00000000-0002-0000-0300-00006B000000}">
          <x14:formula1>
            <xm:f>'Do Not Use Workings'!A1:AH1</xm:f>
          </x14:formula1>
          <xm:sqref>G109</xm:sqref>
        </x14:dataValidation>
        <x14:dataValidation type="list" allowBlank="1" showInputMessage="1" showErrorMessage="1" error="Please use the dropdown selector to choose the value" prompt="Choose the value from the dropdown" xr:uid="{00000000-0002-0000-0300-00006C000000}">
          <x14:formula1>
            <xm:f>'Do Not Use Workings'!A1:AH1</xm:f>
          </x14:formula1>
          <xm:sqref>G110</xm:sqref>
        </x14:dataValidation>
        <x14:dataValidation type="list" allowBlank="1" showInputMessage="1" showErrorMessage="1" error="Please use the dropdown selector to choose the value" prompt="Choose the value from the dropdown" xr:uid="{00000000-0002-0000-0300-00006D000000}">
          <x14:formula1>
            <xm:f>'Do Not Use Workings'!A1:AH1</xm:f>
          </x14:formula1>
          <xm:sqref>G111</xm:sqref>
        </x14:dataValidation>
        <x14:dataValidation type="list" allowBlank="1" showInputMessage="1" showErrorMessage="1" error="Please use the dropdown selector to choose the value" prompt="Choose the value from the dropdown" xr:uid="{00000000-0002-0000-0300-00006E000000}">
          <x14:formula1>
            <xm:f>'Do Not Use Workings'!A1:AH1</xm:f>
          </x14:formula1>
          <xm:sqref>G112</xm:sqref>
        </x14:dataValidation>
        <x14:dataValidation type="list" allowBlank="1" showInputMessage="1" showErrorMessage="1" error="Please use the dropdown selector to choose the value" prompt="Choose the value from the dropdown" xr:uid="{00000000-0002-0000-0300-00006F000000}">
          <x14:formula1>
            <xm:f>'Do Not Use Workings'!A1:AH1</xm:f>
          </x14:formula1>
          <xm:sqref>G113</xm:sqref>
        </x14:dataValidation>
        <x14:dataValidation type="list" allowBlank="1" showInputMessage="1" showErrorMessage="1" error="Please use the dropdown selector to choose the value" prompt="Choose the value from the dropdown" xr:uid="{00000000-0002-0000-0300-000070000000}">
          <x14:formula1>
            <xm:f>'Do Not Use Workings'!A1:AH1</xm:f>
          </x14:formula1>
          <xm:sqref>G114</xm:sqref>
        </x14:dataValidation>
        <x14:dataValidation type="list" allowBlank="1" showInputMessage="1" showErrorMessage="1" error="Please use the dropdown selector to choose the value" prompt="Choose the value from the dropdown" xr:uid="{00000000-0002-0000-0300-000071000000}">
          <x14:formula1>
            <xm:f>'Do Not Use Workings'!A1:AH1</xm:f>
          </x14:formula1>
          <xm:sqref>G115</xm:sqref>
        </x14:dataValidation>
        <x14:dataValidation type="list" allowBlank="1" showInputMessage="1" showErrorMessage="1" error="Please use the dropdown selector to choose the value" prompt="Choose the value from the dropdown" xr:uid="{00000000-0002-0000-0300-000072000000}">
          <x14:formula1>
            <xm:f>'Do Not Use Workings'!A1:AH1</xm:f>
          </x14:formula1>
          <xm:sqref>G116</xm:sqref>
        </x14:dataValidation>
        <x14:dataValidation type="list" allowBlank="1" showInputMessage="1" showErrorMessage="1" error="Please use the dropdown selector to choose the value" prompt="Choose the value from the dropdown" xr:uid="{00000000-0002-0000-0300-000073000000}">
          <x14:formula1>
            <xm:f>'Do Not Use Workings'!A1:AH1</xm:f>
          </x14:formula1>
          <xm:sqref>G117</xm:sqref>
        </x14:dataValidation>
        <x14:dataValidation type="list" allowBlank="1" showInputMessage="1" showErrorMessage="1" error="Please use the dropdown selector to choose the value" prompt="Choose the value from the dropdown" xr:uid="{00000000-0002-0000-0300-000074000000}">
          <x14:formula1>
            <xm:f>'Do Not Use Workings'!A1:AH1</xm:f>
          </x14:formula1>
          <xm:sqref>G118</xm:sqref>
        </x14:dataValidation>
        <x14:dataValidation type="list" allowBlank="1" showInputMessage="1" showErrorMessage="1" error="Please use the dropdown selector to choose the value" prompt="Choose the value from the dropdown" xr:uid="{00000000-0002-0000-0300-000075000000}">
          <x14:formula1>
            <xm:f>'Do Not Use Workings'!A1:AH1</xm:f>
          </x14:formula1>
          <xm:sqref>G119</xm:sqref>
        </x14:dataValidation>
        <x14:dataValidation type="list" allowBlank="1" showInputMessage="1" showErrorMessage="1" error="Please use the dropdown selector to choose the value" prompt="Choose the value from the dropdown" xr:uid="{00000000-0002-0000-0300-000076000000}">
          <x14:formula1>
            <xm:f>'Do Not Use Workings'!A1:AH1</xm:f>
          </x14:formula1>
          <xm:sqref>G120</xm:sqref>
        </x14:dataValidation>
        <x14:dataValidation type="list" allowBlank="1" showInputMessage="1" showErrorMessage="1" error="Please use the dropdown selector to choose the value" prompt="Choose the value from the dropdown" xr:uid="{00000000-0002-0000-0300-000077000000}">
          <x14:formula1>
            <xm:f>'Do Not Use Workings'!A1:AH1</xm:f>
          </x14:formula1>
          <xm:sqref>G121</xm:sqref>
        </x14:dataValidation>
        <x14:dataValidation type="list" allowBlank="1" showInputMessage="1" showErrorMessage="1" error="Please use the dropdown selector to choose the value" prompt="Choose the value from the dropdown" xr:uid="{00000000-0002-0000-0300-000078000000}">
          <x14:formula1>
            <xm:f>'Do Not Use Workings'!A1:AH1</xm:f>
          </x14:formula1>
          <xm:sqref>G122</xm:sqref>
        </x14:dataValidation>
        <x14:dataValidation type="list" allowBlank="1" showInputMessage="1" showErrorMessage="1" error="Please use the dropdown selector to choose the value" prompt="Choose the value from the dropdown" xr:uid="{00000000-0002-0000-0300-000079000000}">
          <x14:formula1>
            <xm:f>'Do Not Use Workings'!A1:AH1</xm:f>
          </x14:formula1>
          <xm:sqref>G123</xm:sqref>
        </x14:dataValidation>
        <x14:dataValidation type="list" allowBlank="1" showInputMessage="1" showErrorMessage="1" error="Please use the dropdown selector to choose the value" prompt="Choose the value from the dropdown" xr:uid="{00000000-0002-0000-0300-00007A000000}">
          <x14:formula1>
            <xm:f>'Do Not Use Workings'!A1:AH1</xm:f>
          </x14:formula1>
          <xm:sqref>G124</xm:sqref>
        </x14:dataValidation>
        <x14:dataValidation type="list" allowBlank="1" showInputMessage="1" showErrorMessage="1" error="Please use the dropdown selector to choose the value" prompt="Choose the value from the dropdown" xr:uid="{00000000-0002-0000-0300-00007B000000}">
          <x14:formula1>
            <xm:f>'Do Not Use Workings'!A1:AH1</xm:f>
          </x14:formula1>
          <xm:sqref>G125</xm:sqref>
        </x14:dataValidation>
        <x14:dataValidation type="list" allowBlank="1" showInputMessage="1" showErrorMessage="1" error="Please use the dropdown selector to choose the value" prompt="Choose the value from the dropdown" xr:uid="{00000000-0002-0000-0300-00007C000000}">
          <x14:formula1>
            <xm:f>'Do Not Use Workings'!A1:AH1</xm:f>
          </x14:formula1>
          <xm:sqref>G126</xm:sqref>
        </x14:dataValidation>
        <x14:dataValidation type="list" allowBlank="1" showInputMessage="1" showErrorMessage="1" error="Please use the dropdown selector to choose the value" prompt="Choose the value from the dropdown" xr:uid="{00000000-0002-0000-0300-00007D000000}">
          <x14:formula1>
            <xm:f>'Do Not Use Workings'!A1:AH1</xm:f>
          </x14:formula1>
          <xm:sqref>G127</xm:sqref>
        </x14:dataValidation>
        <x14:dataValidation type="list" allowBlank="1" showInputMessage="1" showErrorMessage="1" error="Please use the dropdown selector to choose the value" prompt="Choose the value from the dropdown" xr:uid="{00000000-0002-0000-0300-00007E000000}">
          <x14:formula1>
            <xm:f>'Do Not Use Workings'!A1:AH1</xm:f>
          </x14:formula1>
          <xm:sqref>G128</xm:sqref>
        </x14:dataValidation>
        <x14:dataValidation type="list" allowBlank="1" showInputMessage="1" showErrorMessage="1" error="Please use the dropdown selector to choose the value" prompt="Choose the value from the dropdown" xr:uid="{00000000-0002-0000-0300-00007F000000}">
          <x14:formula1>
            <xm:f>'Do Not Use Workings'!A1:AH1</xm:f>
          </x14:formula1>
          <xm:sqref>G129</xm:sqref>
        </x14:dataValidation>
        <x14:dataValidation type="list" allowBlank="1" showInputMessage="1" showErrorMessage="1" error="Please use the dropdown selector to choose the value" prompt="Choose the value from the dropdown" xr:uid="{00000000-0002-0000-0300-000080000000}">
          <x14:formula1>
            <xm:f>'Do Not Use Workings'!A1:AH1</xm:f>
          </x14:formula1>
          <xm:sqref>G130</xm:sqref>
        </x14:dataValidation>
        <x14:dataValidation type="list" allowBlank="1" showInputMessage="1" showErrorMessage="1" error="Please use the dropdown selector to choose the value" prompt="Choose the value from the dropdown" xr:uid="{00000000-0002-0000-0300-000081000000}">
          <x14:formula1>
            <xm:f>'Do Not Use Workings'!A1:AH1</xm:f>
          </x14:formula1>
          <xm:sqref>G131</xm:sqref>
        </x14:dataValidation>
        <x14:dataValidation type="list" allowBlank="1" showInputMessage="1" showErrorMessage="1" error="Please use the dropdown selector to choose the value" prompt="Choose the value from the dropdown" xr:uid="{00000000-0002-0000-0300-000082000000}">
          <x14:formula1>
            <xm:f>'Do Not Use Workings'!A1:AH1</xm:f>
          </x14:formula1>
          <xm:sqref>G132</xm:sqref>
        </x14:dataValidation>
        <x14:dataValidation type="list" allowBlank="1" showInputMessage="1" showErrorMessage="1" error="Please use the dropdown selector to choose the value" prompt="Choose the value from the dropdown" xr:uid="{00000000-0002-0000-0300-000083000000}">
          <x14:formula1>
            <xm:f>'Do Not Use Workings'!A1:AH1</xm:f>
          </x14:formula1>
          <xm:sqref>G133</xm:sqref>
        </x14:dataValidation>
        <x14:dataValidation type="list" allowBlank="1" showInputMessage="1" showErrorMessage="1" error="Please use the dropdown selector to choose the value" prompt="Choose the value from the dropdown" xr:uid="{00000000-0002-0000-0300-000084000000}">
          <x14:formula1>
            <xm:f>'Do Not Use Workings'!A1:AH1</xm:f>
          </x14:formula1>
          <xm:sqref>G134</xm:sqref>
        </x14:dataValidation>
        <x14:dataValidation type="list" allowBlank="1" showInputMessage="1" showErrorMessage="1" error="Please use the dropdown selector to choose the value" prompt="Choose the value from the dropdown" xr:uid="{00000000-0002-0000-0300-000085000000}">
          <x14:formula1>
            <xm:f>'Do Not Use Workings'!A1:AH1</xm:f>
          </x14:formula1>
          <xm:sqref>G135</xm:sqref>
        </x14:dataValidation>
        <x14:dataValidation type="list" allowBlank="1" showInputMessage="1" showErrorMessage="1" error="Please use the dropdown selector to choose the value" prompt="Choose the value from the dropdown" xr:uid="{00000000-0002-0000-0300-000086000000}">
          <x14:formula1>
            <xm:f>'Do Not Use Workings'!A1:AH1</xm:f>
          </x14:formula1>
          <xm:sqref>G136</xm:sqref>
        </x14:dataValidation>
        <x14:dataValidation type="list" allowBlank="1" showInputMessage="1" showErrorMessage="1" error="Please use the dropdown selector to choose the value" prompt="Choose the value from the dropdown" xr:uid="{00000000-0002-0000-0300-000087000000}">
          <x14:formula1>
            <xm:f>'Do Not Use Workings'!A1:AH1</xm:f>
          </x14:formula1>
          <xm:sqref>G137</xm:sqref>
        </x14:dataValidation>
        <x14:dataValidation type="list" allowBlank="1" showInputMessage="1" showErrorMessage="1" error="Please use the dropdown selector to choose the value" prompt="Choose the value from the dropdown" xr:uid="{00000000-0002-0000-0300-000088000000}">
          <x14:formula1>
            <xm:f>'Do Not Use Workings'!A1:AH1</xm:f>
          </x14:formula1>
          <xm:sqref>G138</xm:sqref>
        </x14:dataValidation>
        <x14:dataValidation type="list" allowBlank="1" showInputMessage="1" showErrorMessage="1" error="Please use the dropdown selector to choose the value" prompt="Choose the value from the dropdown" xr:uid="{00000000-0002-0000-0300-000089000000}">
          <x14:formula1>
            <xm:f>'Do Not Use Workings'!A1:AH1</xm:f>
          </x14:formula1>
          <xm:sqref>G139</xm:sqref>
        </x14:dataValidation>
        <x14:dataValidation type="list" allowBlank="1" showInputMessage="1" showErrorMessage="1" error="Please use the dropdown selector to choose the value" prompt="Choose the value from the dropdown" xr:uid="{00000000-0002-0000-0300-00008A000000}">
          <x14:formula1>
            <xm:f>'Do Not Use Workings'!A1:AH1</xm:f>
          </x14:formula1>
          <xm:sqref>G140</xm:sqref>
        </x14:dataValidation>
        <x14:dataValidation type="list" allowBlank="1" showInputMessage="1" showErrorMessage="1" error="Please use the dropdown selector to choose the value" prompt="Choose the value from the dropdown" xr:uid="{00000000-0002-0000-0300-00008B000000}">
          <x14:formula1>
            <xm:f>'Do Not Use Workings'!A1:AH1</xm:f>
          </x14:formula1>
          <xm:sqref>G141</xm:sqref>
        </x14:dataValidation>
        <x14:dataValidation type="list" allowBlank="1" showInputMessage="1" showErrorMessage="1" error="Please use the dropdown selector to choose the value" prompt="Choose the value from the dropdown" xr:uid="{00000000-0002-0000-0300-00008C000000}">
          <x14:formula1>
            <xm:f>'Do Not Use Workings'!A1:AH1</xm:f>
          </x14:formula1>
          <xm:sqref>G142</xm:sqref>
        </x14:dataValidation>
        <x14:dataValidation type="list" allowBlank="1" showInputMessage="1" showErrorMessage="1" error="Please use the dropdown selector to choose the value" prompt="Choose the value from the dropdown" xr:uid="{00000000-0002-0000-0300-00008D000000}">
          <x14:formula1>
            <xm:f>'Do Not Use Workings'!A1:AH1</xm:f>
          </x14:formula1>
          <xm:sqref>G143</xm:sqref>
        </x14:dataValidation>
        <x14:dataValidation type="list" allowBlank="1" showInputMessage="1" showErrorMessage="1" error="Please use the dropdown selector to choose the value" prompt="Choose the value from the dropdown" xr:uid="{00000000-0002-0000-0300-00008E000000}">
          <x14:formula1>
            <xm:f>'Do Not Use Workings'!A1:AH1</xm:f>
          </x14:formula1>
          <xm:sqref>G144</xm:sqref>
        </x14:dataValidation>
        <x14:dataValidation type="list" allowBlank="1" showInputMessage="1" showErrorMessage="1" error="Please use the dropdown selector to choose the value" prompt="Choose the value from the dropdown" xr:uid="{00000000-0002-0000-0300-00008F000000}">
          <x14:formula1>
            <xm:f>'Do Not Use Workings'!A1:AH1</xm:f>
          </x14:formula1>
          <xm:sqref>G145</xm:sqref>
        </x14:dataValidation>
        <x14:dataValidation type="list" allowBlank="1" showInputMessage="1" showErrorMessage="1" error="Please use the dropdown selector to choose the value" prompt="Choose the value from the dropdown" xr:uid="{00000000-0002-0000-0300-000090000000}">
          <x14:formula1>
            <xm:f>'Do Not Use Workings'!A1:AH1</xm:f>
          </x14:formula1>
          <xm:sqref>G146</xm:sqref>
        </x14:dataValidation>
        <x14:dataValidation type="list" allowBlank="1" showInputMessage="1" showErrorMessage="1" error="Please use the dropdown selector to choose the value" prompt="Choose the value from the dropdown" xr:uid="{00000000-0002-0000-0300-000091000000}">
          <x14:formula1>
            <xm:f>'Do Not Use Workings'!A1:AH1</xm:f>
          </x14:formula1>
          <xm:sqref>G147</xm:sqref>
        </x14:dataValidation>
        <x14:dataValidation type="list" allowBlank="1" showInputMessage="1" showErrorMessage="1" error="Please use the dropdown selector to choose the value" prompt="Choose the value from the dropdown" xr:uid="{00000000-0002-0000-0300-000092000000}">
          <x14:formula1>
            <xm:f>'Do Not Use Workings'!A1:AH1</xm:f>
          </x14:formula1>
          <xm:sqref>G148</xm:sqref>
        </x14:dataValidation>
        <x14:dataValidation type="list" allowBlank="1" showInputMessage="1" showErrorMessage="1" error="Please use the dropdown selector to choose the value" prompt="Choose the value from the dropdown" xr:uid="{00000000-0002-0000-0300-000093000000}">
          <x14:formula1>
            <xm:f>'Do Not Use Workings'!A1:AH1</xm:f>
          </x14:formula1>
          <xm:sqref>G149</xm:sqref>
        </x14:dataValidation>
        <x14:dataValidation type="list" allowBlank="1" showInputMessage="1" showErrorMessage="1" error="Please use the dropdown selector to choose the value" prompt="Choose the value from the dropdown" xr:uid="{00000000-0002-0000-0300-000094000000}">
          <x14:formula1>
            <xm:f>'Do Not Use Workings'!A1:AH1</xm:f>
          </x14:formula1>
          <xm:sqref>G150</xm:sqref>
        </x14:dataValidation>
        <x14:dataValidation type="list" allowBlank="1" showInputMessage="1" showErrorMessage="1" error="Please use the dropdown selector to choose the value" prompt="Choose the value from the dropdown" xr:uid="{00000000-0002-0000-0300-000095000000}">
          <x14:formula1>
            <xm:f>'Do Not Use Workings'!A1:AH1</xm:f>
          </x14:formula1>
          <xm:sqref>G151</xm:sqref>
        </x14:dataValidation>
        <x14:dataValidation type="list" allowBlank="1" showInputMessage="1" showErrorMessage="1" error="Please use the dropdown selector to choose the value" prompt="Choose the value from the dropdown" xr:uid="{00000000-0002-0000-0300-000096000000}">
          <x14:formula1>
            <xm:f>'Do Not Use Workings'!A1:AH1</xm:f>
          </x14:formula1>
          <xm:sqref>G152</xm:sqref>
        </x14:dataValidation>
        <x14:dataValidation type="list" allowBlank="1" showInputMessage="1" showErrorMessage="1" error="Please use the dropdown selector to choose the value" prompt="Choose the value from the dropdown" xr:uid="{00000000-0002-0000-0300-000097000000}">
          <x14:formula1>
            <xm:f>'Do Not Use Workings'!A1:AH1</xm:f>
          </x14:formula1>
          <xm:sqref>G153</xm:sqref>
        </x14:dataValidation>
        <x14:dataValidation type="list" allowBlank="1" showInputMessage="1" showErrorMessage="1" error="Please use the dropdown selector to choose the value" prompt="Choose the value from the dropdown" xr:uid="{00000000-0002-0000-0300-000098000000}">
          <x14:formula1>
            <xm:f>'Do Not Use Workings'!A1:AH1</xm:f>
          </x14:formula1>
          <xm:sqref>G154</xm:sqref>
        </x14:dataValidation>
        <x14:dataValidation type="list" allowBlank="1" showInputMessage="1" showErrorMessage="1" error="Please use the dropdown selector to choose the value" prompt="Choose the value from the dropdown" xr:uid="{00000000-0002-0000-0300-000099000000}">
          <x14:formula1>
            <xm:f>'Do Not Use Workings'!A1:AH1</xm:f>
          </x14:formula1>
          <xm:sqref>G155</xm:sqref>
        </x14:dataValidation>
        <x14:dataValidation type="list" allowBlank="1" showInputMessage="1" showErrorMessage="1" error="Please use the dropdown selector to choose the value" prompt="Choose the value from the dropdown" xr:uid="{00000000-0002-0000-0300-00009A000000}">
          <x14:formula1>
            <xm:f>'Do Not Use Workings'!A1:AH1</xm:f>
          </x14:formula1>
          <xm:sqref>G156</xm:sqref>
        </x14:dataValidation>
        <x14:dataValidation type="list" allowBlank="1" showInputMessage="1" showErrorMessage="1" error="Please use the dropdown selector to choose the value" prompt="Choose the value from the dropdown" xr:uid="{00000000-0002-0000-0300-00009B000000}">
          <x14:formula1>
            <xm:f>'Do Not Use Workings'!A1:AH1</xm:f>
          </x14:formula1>
          <xm:sqref>G157</xm:sqref>
        </x14:dataValidation>
        <x14:dataValidation type="list" allowBlank="1" showInputMessage="1" showErrorMessage="1" error="Please use the dropdown selector to choose the value" prompt="Choose the value from the dropdown" xr:uid="{00000000-0002-0000-0300-00009C000000}">
          <x14:formula1>
            <xm:f>'Do Not Use Workings'!A1:AH1</xm:f>
          </x14:formula1>
          <xm:sqref>G158</xm:sqref>
        </x14:dataValidation>
        <x14:dataValidation type="list" allowBlank="1" showInputMessage="1" showErrorMessage="1" error="Please use the dropdown selector to choose the value" prompt="Choose the value from the dropdown" xr:uid="{00000000-0002-0000-0300-00009D000000}">
          <x14:formula1>
            <xm:f>'Do Not Use Workings'!A1:AH1</xm:f>
          </x14:formula1>
          <xm:sqref>G159</xm:sqref>
        </x14:dataValidation>
        <x14:dataValidation type="list" allowBlank="1" showInputMessage="1" showErrorMessage="1" error="Please use the dropdown selector to choose the value" prompt="Choose the value from the dropdown" xr:uid="{00000000-0002-0000-0300-00009E000000}">
          <x14:formula1>
            <xm:f>'Do Not Use Workings'!A1:AH1</xm:f>
          </x14:formula1>
          <xm:sqref>G160</xm:sqref>
        </x14:dataValidation>
        <x14:dataValidation type="list" allowBlank="1" showInputMessage="1" showErrorMessage="1" error="Please use the dropdown selector to choose the value" prompt="Choose the value from the dropdown" xr:uid="{00000000-0002-0000-0300-00009F000000}">
          <x14:formula1>
            <xm:f>'Do Not Use Workings'!A1:AH1</xm:f>
          </x14:formula1>
          <xm:sqref>G161</xm:sqref>
        </x14:dataValidation>
        <x14:dataValidation type="list" allowBlank="1" showInputMessage="1" showErrorMessage="1" error="Please use the dropdown selector to choose the value" prompt="Choose the value from the dropdown" xr:uid="{00000000-0002-0000-0300-0000A0000000}">
          <x14:formula1>
            <xm:f>'Do Not Use Workings'!A1:AH1</xm:f>
          </x14:formula1>
          <xm:sqref>G162</xm:sqref>
        </x14:dataValidation>
        <x14:dataValidation type="list" allowBlank="1" showInputMessage="1" showErrorMessage="1" error="Please use the dropdown selector to choose the value" prompt="Choose the value from the dropdown" xr:uid="{00000000-0002-0000-0300-0000A1000000}">
          <x14:formula1>
            <xm:f>'Do Not Use Workings'!A1:AH1</xm:f>
          </x14:formula1>
          <xm:sqref>G163</xm:sqref>
        </x14:dataValidation>
        <x14:dataValidation type="list" allowBlank="1" showInputMessage="1" showErrorMessage="1" error="Please use the dropdown selector to choose the value" prompt="Choose the value from the dropdown" xr:uid="{00000000-0002-0000-0300-0000A2000000}">
          <x14:formula1>
            <xm:f>'Do Not Use Workings'!A1:AH1</xm:f>
          </x14:formula1>
          <xm:sqref>G164</xm:sqref>
        </x14:dataValidation>
        <x14:dataValidation type="list" allowBlank="1" showInputMessage="1" showErrorMessage="1" error="Please use the dropdown selector to choose the value" prompt="Choose the value from the dropdown" xr:uid="{00000000-0002-0000-0300-0000A3000000}">
          <x14:formula1>
            <xm:f>'Do Not Use Workings'!A1:AH1</xm:f>
          </x14:formula1>
          <xm:sqref>G165</xm:sqref>
        </x14:dataValidation>
        <x14:dataValidation type="list" allowBlank="1" showInputMessage="1" showErrorMessage="1" error="Please use the dropdown selector to choose the value" prompt="Choose the value from the dropdown" xr:uid="{00000000-0002-0000-0300-0000A4000000}">
          <x14:formula1>
            <xm:f>'Do Not Use Workings'!A1:AH1</xm:f>
          </x14:formula1>
          <xm:sqref>G166</xm:sqref>
        </x14:dataValidation>
        <x14:dataValidation type="list" allowBlank="1" showInputMessage="1" showErrorMessage="1" error="Please use the dropdown selector to choose the value" prompt="Choose the value from the dropdown" xr:uid="{00000000-0002-0000-0300-0000A5000000}">
          <x14:formula1>
            <xm:f>'Do Not Use Workings'!A1:AH1</xm:f>
          </x14:formula1>
          <xm:sqref>G167</xm:sqref>
        </x14:dataValidation>
        <x14:dataValidation type="list" allowBlank="1" showInputMessage="1" showErrorMessage="1" error="Please use the dropdown selector to choose the value" prompt="Choose the value from the dropdown" xr:uid="{00000000-0002-0000-0300-0000A6000000}">
          <x14:formula1>
            <xm:f>'Do Not Use Workings'!A1:AH1</xm:f>
          </x14:formula1>
          <xm:sqref>G168</xm:sqref>
        </x14:dataValidation>
        <x14:dataValidation type="list" allowBlank="1" showInputMessage="1" showErrorMessage="1" error="Please use the dropdown selector to choose the value" prompt="Choose the value from the dropdown" xr:uid="{00000000-0002-0000-0300-0000A7000000}">
          <x14:formula1>
            <xm:f>'Do Not Use Workings'!A1:AH1</xm:f>
          </x14:formula1>
          <xm:sqref>G169</xm:sqref>
        </x14:dataValidation>
        <x14:dataValidation type="list" allowBlank="1" showInputMessage="1" showErrorMessage="1" error="Please use the dropdown selector to choose the value" prompt="Choose the value from the dropdown" xr:uid="{00000000-0002-0000-0300-0000A8000000}">
          <x14:formula1>
            <xm:f>'Do Not Use Workings'!A1:AH1</xm:f>
          </x14:formula1>
          <xm:sqref>G170</xm:sqref>
        </x14:dataValidation>
        <x14:dataValidation type="list" allowBlank="1" showInputMessage="1" showErrorMessage="1" error="Please use the dropdown selector to choose the value" prompt="Choose the value from the dropdown" xr:uid="{00000000-0002-0000-0300-0000A9000000}">
          <x14:formula1>
            <xm:f>'Do Not Use Workings'!A1:AH1</xm:f>
          </x14:formula1>
          <xm:sqref>G171</xm:sqref>
        </x14:dataValidation>
        <x14:dataValidation type="list" allowBlank="1" showInputMessage="1" showErrorMessage="1" error="Please use the dropdown selector to choose the value" prompt="Choose the value from the dropdown" xr:uid="{00000000-0002-0000-0300-0000AA000000}">
          <x14:formula1>
            <xm:f>'Do Not Use Workings'!A1:AH1</xm:f>
          </x14:formula1>
          <xm:sqref>G172</xm:sqref>
        </x14:dataValidation>
        <x14:dataValidation type="list" allowBlank="1" showInputMessage="1" showErrorMessage="1" error="Please use the dropdown selector to choose the value" prompt="Choose the value from the dropdown" xr:uid="{00000000-0002-0000-0300-0000AB000000}">
          <x14:formula1>
            <xm:f>'Do Not Use Workings'!A1:AH1</xm:f>
          </x14:formula1>
          <xm:sqref>G173</xm:sqref>
        </x14:dataValidation>
        <x14:dataValidation type="list" allowBlank="1" showInputMessage="1" showErrorMessage="1" error="Please use the dropdown selector to choose the value" prompt="Choose the value from the dropdown" xr:uid="{00000000-0002-0000-0300-0000AC000000}">
          <x14:formula1>
            <xm:f>'Do Not Use Workings'!A1:AH1</xm:f>
          </x14:formula1>
          <xm:sqref>G174</xm:sqref>
        </x14:dataValidation>
        <x14:dataValidation type="list" allowBlank="1" showInputMessage="1" showErrorMessage="1" error="Please use the dropdown selector to choose the value" prompt="Choose the value from the dropdown" xr:uid="{00000000-0002-0000-0300-0000AD000000}">
          <x14:formula1>
            <xm:f>'Do Not Use Workings'!A1:AH1</xm:f>
          </x14:formula1>
          <xm:sqref>G175</xm:sqref>
        </x14:dataValidation>
        <x14:dataValidation type="list" allowBlank="1" showInputMessage="1" showErrorMessage="1" error="Please use the dropdown selector to choose the value" prompt="Choose the value from the dropdown" xr:uid="{00000000-0002-0000-0300-0000AE000000}">
          <x14:formula1>
            <xm:f>'Do Not Use Workings'!A1:AH1</xm:f>
          </x14:formula1>
          <xm:sqref>G176</xm:sqref>
        </x14:dataValidation>
        <x14:dataValidation type="list" allowBlank="1" showInputMessage="1" showErrorMessage="1" error="Please use the dropdown selector to choose the value" prompt="Choose the value from the dropdown" xr:uid="{00000000-0002-0000-0300-0000AF000000}">
          <x14:formula1>
            <xm:f>'Do Not Use Workings'!A1:AH1</xm:f>
          </x14:formula1>
          <xm:sqref>G177</xm:sqref>
        </x14:dataValidation>
        <x14:dataValidation type="list" allowBlank="1" showInputMessage="1" showErrorMessage="1" error="Please use the dropdown selector to choose the value" prompt="Choose the value from the dropdown" xr:uid="{00000000-0002-0000-0300-0000B0000000}">
          <x14:formula1>
            <xm:f>'Do Not Use Workings'!A1:AH1</xm:f>
          </x14:formula1>
          <xm:sqref>G178</xm:sqref>
        </x14:dataValidation>
        <x14:dataValidation type="list" allowBlank="1" showInputMessage="1" showErrorMessage="1" error="Please use the dropdown selector to choose the value" prompt="Choose the value from the dropdown" xr:uid="{00000000-0002-0000-0300-0000B1000000}">
          <x14:formula1>
            <xm:f>'Do Not Use Workings'!A1:AH1</xm:f>
          </x14:formula1>
          <xm:sqref>G179</xm:sqref>
        </x14:dataValidation>
        <x14:dataValidation type="list" allowBlank="1" showInputMessage="1" showErrorMessage="1" error="Please use the dropdown selector to choose the value" prompt="Choose the value from the dropdown" xr:uid="{00000000-0002-0000-0300-0000B2000000}">
          <x14:formula1>
            <xm:f>'Do Not Use Workings'!A1:AH1</xm:f>
          </x14:formula1>
          <xm:sqref>G180</xm:sqref>
        </x14:dataValidation>
        <x14:dataValidation type="list" allowBlank="1" showInputMessage="1" showErrorMessage="1" error="Please use the dropdown selector to choose the value" prompt="Choose the value from the dropdown" xr:uid="{00000000-0002-0000-0300-0000B3000000}">
          <x14:formula1>
            <xm:f>'Do Not Use Workings'!A1:AH1</xm:f>
          </x14:formula1>
          <xm:sqref>G181</xm:sqref>
        </x14:dataValidation>
        <x14:dataValidation type="list" allowBlank="1" showInputMessage="1" showErrorMessage="1" error="Please use the dropdown selector to choose the value" prompt="Choose the value from the dropdown" xr:uid="{00000000-0002-0000-0300-0000B4000000}">
          <x14:formula1>
            <xm:f>'Do Not Use Workings'!A1:AH1</xm:f>
          </x14:formula1>
          <xm:sqref>G182</xm:sqref>
        </x14:dataValidation>
        <x14:dataValidation type="list" allowBlank="1" showInputMessage="1" showErrorMessage="1" error="Please use the dropdown selector to choose the value" prompt="Choose the value from the dropdown" xr:uid="{00000000-0002-0000-0300-0000B5000000}">
          <x14:formula1>
            <xm:f>'Do Not Use Workings'!A1:AH1</xm:f>
          </x14:formula1>
          <xm:sqref>G183</xm:sqref>
        </x14:dataValidation>
        <x14:dataValidation type="list" allowBlank="1" showInputMessage="1" showErrorMessage="1" error="Please use the dropdown selector to choose the value" prompt="Choose the value from the dropdown" xr:uid="{00000000-0002-0000-0300-0000B6000000}">
          <x14:formula1>
            <xm:f>'Do Not Use Workings'!A1:AH1</xm:f>
          </x14:formula1>
          <xm:sqref>G184</xm:sqref>
        </x14:dataValidation>
        <x14:dataValidation type="list" allowBlank="1" showInputMessage="1" showErrorMessage="1" error="Please use the dropdown selector to choose the value" prompt="Choose the value from the dropdown" xr:uid="{00000000-0002-0000-0300-0000B7000000}">
          <x14:formula1>
            <xm:f>'Do Not Use Workings'!A1:AH1</xm:f>
          </x14:formula1>
          <xm:sqref>G185</xm:sqref>
        </x14:dataValidation>
        <x14:dataValidation type="list" allowBlank="1" showInputMessage="1" showErrorMessage="1" error="Please use the dropdown selector to choose the value" prompt="Choose the value from the dropdown" xr:uid="{00000000-0002-0000-0300-0000B8000000}">
          <x14:formula1>
            <xm:f>'Do Not Use Workings'!A1:AH1</xm:f>
          </x14:formula1>
          <xm:sqref>G186</xm:sqref>
        </x14:dataValidation>
        <x14:dataValidation type="list" allowBlank="1" showInputMessage="1" showErrorMessage="1" error="Please use the dropdown selector to choose the value" prompt="Choose the value from the dropdown" xr:uid="{00000000-0002-0000-0300-0000B9000000}">
          <x14:formula1>
            <xm:f>'Do Not Use Workings'!A1:AH1</xm:f>
          </x14:formula1>
          <xm:sqref>G187</xm:sqref>
        </x14:dataValidation>
        <x14:dataValidation type="list" allowBlank="1" showInputMessage="1" showErrorMessage="1" error="Please use the dropdown selector to choose the value" prompt="Choose the value from the dropdown" xr:uid="{00000000-0002-0000-0300-0000BA000000}">
          <x14:formula1>
            <xm:f>'Do Not Use Workings'!A1:AH1</xm:f>
          </x14:formula1>
          <xm:sqref>G188</xm:sqref>
        </x14:dataValidation>
        <x14:dataValidation type="list" allowBlank="1" showInputMessage="1" showErrorMessage="1" error="Please use the dropdown selector to choose the value" prompt="Choose the value from the dropdown" xr:uid="{00000000-0002-0000-0300-0000BB000000}">
          <x14:formula1>
            <xm:f>'Do Not Use Workings'!A1:AH1</xm:f>
          </x14:formula1>
          <xm:sqref>G189</xm:sqref>
        </x14:dataValidation>
        <x14:dataValidation type="list" allowBlank="1" showInputMessage="1" showErrorMessage="1" error="Please use the dropdown selector to choose the value" prompt="Choose the value from the dropdown" xr:uid="{00000000-0002-0000-0300-0000BC000000}">
          <x14:formula1>
            <xm:f>'Do Not Use Workings'!A1:AH1</xm:f>
          </x14:formula1>
          <xm:sqref>G190</xm:sqref>
        </x14:dataValidation>
        <x14:dataValidation type="list" allowBlank="1" showInputMessage="1" showErrorMessage="1" error="Please use the dropdown selector to choose the value" prompt="Choose the value from the dropdown" xr:uid="{00000000-0002-0000-0300-0000BD000000}">
          <x14:formula1>
            <xm:f>'Do Not Use Workings'!A1:AH1</xm:f>
          </x14:formula1>
          <xm:sqref>G191</xm:sqref>
        </x14:dataValidation>
        <x14:dataValidation type="list" allowBlank="1" showInputMessage="1" showErrorMessage="1" error="Please use the dropdown selector to choose the value" prompt="Choose the value from the dropdown" xr:uid="{00000000-0002-0000-0300-0000BE000000}">
          <x14:formula1>
            <xm:f>'Do Not Use Workings'!A1:AH1</xm:f>
          </x14:formula1>
          <xm:sqref>G192</xm:sqref>
        </x14:dataValidation>
        <x14:dataValidation type="list" allowBlank="1" showInputMessage="1" showErrorMessage="1" error="Please use the dropdown selector to choose the value" prompt="Choose the value from the dropdown" xr:uid="{00000000-0002-0000-0300-0000BF000000}">
          <x14:formula1>
            <xm:f>'Do Not Use Workings'!A1:AH1</xm:f>
          </x14:formula1>
          <xm:sqref>G193</xm:sqref>
        </x14:dataValidation>
        <x14:dataValidation type="list" allowBlank="1" showInputMessage="1" showErrorMessage="1" error="Please use the dropdown selector to choose the value" prompt="Choose the value from the dropdown" xr:uid="{00000000-0002-0000-0300-0000C0000000}">
          <x14:formula1>
            <xm:f>'Do Not Use Workings'!A1:AH1</xm:f>
          </x14:formula1>
          <xm:sqref>G194</xm:sqref>
        </x14:dataValidation>
        <x14:dataValidation type="list" allowBlank="1" showInputMessage="1" showErrorMessage="1" error="Please use the dropdown selector to choose the value" prompt="Choose the value from the dropdown" xr:uid="{00000000-0002-0000-0300-0000C1000000}">
          <x14:formula1>
            <xm:f>'Do Not Use Workings'!A1:AH1</xm:f>
          </x14:formula1>
          <xm:sqref>G195</xm:sqref>
        </x14:dataValidation>
        <x14:dataValidation type="list" allowBlank="1" showInputMessage="1" showErrorMessage="1" error="Please use the dropdown selector to choose the value" prompt="Choose the value from the dropdown" xr:uid="{00000000-0002-0000-0300-0000C2000000}">
          <x14:formula1>
            <xm:f>'Do Not Use Workings'!A1:AH1</xm:f>
          </x14:formula1>
          <xm:sqref>G196</xm:sqref>
        </x14:dataValidation>
        <x14:dataValidation type="list" allowBlank="1" showInputMessage="1" showErrorMessage="1" error="Please use the dropdown selector to choose the value" prompt="Choose the value from the dropdown" xr:uid="{00000000-0002-0000-0300-0000C3000000}">
          <x14:formula1>
            <xm:f>'Do Not Use Workings'!A1:AH1</xm:f>
          </x14:formula1>
          <xm:sqref>G197</xm:sqref>
        </x14:dataValidation>
        <x14:dataValidation type="list" allowBlank="1" showInputMessage="1" showErrorMessage="1" error="Please use the dropdown selector to choose the value" prompt="Choose the value from the dropdown" xr:uid="{00000000-0002-0000-0300-0000C4000000}">
          <x14:formula1>
            <xm:f>'Do Not Use Workings'!A1:AH1</xm:f>
          </x14:formula1>
          <xm:sqref>G198</xm:sqref>
        </x14:dataValidation>
        <x14:dataValidation type="list" allowBlank="1" showInputMessage="1" showErrorMessage="1" error="Please use the dropdown selector to choose the value" prompt="Choose the value from the dropdown" xr:uid="{00000000-0002-0000-0300-0000C5000000}">
          <x14:formula1>
            <xm:f>'Do Not Use Workings'!A1:AH1</xm:f>
          </x14:formula1>
          <xm:sqref>G199</xm:sqref>
        </x14:dataValidation>
        <x14:dataValidation type="list" allowBlank="1" showInputMessage="1" showErrorMessage="1" error="Please use the dropdown selector to choose the value" prompt="Choose the value from the dropdown" xr:uid="{00000000-0002-0000-0300-0000C6000000}">
          <x14:formula1>
            <xm:f>'Do Not Use Workings'!A1:AH1</xm:f>
          </x14:formula1>
          <xm:sqref>G200</xm:sqref>
        </x14:dataValidation>
        <x14:dataValidation type="list" allowBlank="1" showInputMessage="1" showErrorMessage="1" error="Please use the dropdown selector to choose the value" prompt="Choose the value from the dropdown" xr:uid="{00000000-0002-0000-0300-0000C7000000}">
          <x14:formula1>
            <xm:f>'Do Not Use Workings'!A1:AH1</xm:f>
          </x14:formula1>
          <xm:sqref>G201</xm:sqref>
        </x14:dataValidation>
        <x14:dataValidation type="list" allowBlank="1" showInputMessage="1" showErrorMessage="1" error="Please use the dropdown selector to choose the value" prompt="Choose the value from the dropdown" xr:uid="{00000000-0002-0000-0300-0000C8000000}">
          <x14:formula1>
            <xm:f>'Do Not Use Workings'!A1:AH1</xm:f>
          </x14:formula1>
          <xm:sqref>G202</xm:sqref>
        </x14:dataValidation>
        <x14:dataValidation type="list" allowBlank="1" showInputMessage="1" showErrorMessage="1" error="Please use the dropdown selector to choose the value" prompt="Choose the value from the dropdown" xr:uid="{00000000-0002-0000-0300-0000C9000000}">
          <x14:formula1>
            <xm:f>'Do Not Use Workings'!A1:AH1</xm:f>
          </x14:formula1>
          <xm:sqref>G203</xm:sqref>
        </x14:dataValidation>
        <x14:dataValidation type="list" allowBlank="1" showInputMessage="1" showErrorMessage="1" error="Please use the dropdown selector to choose the value" prompt="Choose the value from the dropdown" xr:uid="{00000000-0002-0000-0300-0000CA000000}">
          <x14:formula1>
            <xm:f>'Do Not Use Workings'!A1:AH1</xm:f>
          </x14:formula1>
          <xm:sqref>G204</xm:sqref>
        </x14:dataValidation>
        <x14:dataValidation type="list" allowBlank="1" showInputMessage="1" showErrorMessage="1" error="Please use the dropdown selector to choose the value" prompt="Choose the value from the dropdown" xr:uid="{00000000-0002-0000-0300-0000CB000000}">
          <x14:formula1>
            <xm:f>'Do Not Use Workings'!A1:AH1</xm:f>
          </x14:formula1>
          <xm:sqref>G205</xm:sqref>
        </x14:dataValidation>
        <x14:dataValidation type="list" allowBlank="1" showInputMessage="1" showErrorMessage="1" error="Please use the dropdown selector to choose the value" prompt="Choose the value from the dropdown" xr:uid="{00000000-0002-0000-0300-0000CC000000}">
          <x14:formula1>
            <xm:f>'Do Not Use Workings'!A1:AH1</xm:f>
          </x14:formula1>
          <xm:sqref>G206</xm:sqref>
        </x14:dataValidation>
        <x14:dataValidation type="list" allowBlank="1" showInputMessage="1" showErrorMessage="1" error="Please use the dropdown selector to choose the value" prompt="Choose the value from the dropdown" xr:uid="{00000000-0002-0000-0300-0000CD000000}">
          <x14:formula1>
            <xm:f>'Do Not Use Workings'!A1:AH1</xm:f>
          </x14:formula1>
          <xm:sqref>G207</xm:sqref>
        </x14:dataValidation>
        <x14:dataValidation type="list" allowBlank="1" showInputMessage="1" showErrorMessage="1" error="Please use the dropdown selector to choose the value" prompt="Choose the value from the dropdown" xr:uid="{00000000-0002-0000-0300-0000CE000000}">
          <x14:formula1>
            <xm:f>'Do Not Use Workings'!A1:AH1</xm:f>
          </x14:formula1>
          <xm:sqref>G208</xm:sqref>
        </x14:dataValidation>
        <x14:dataValidation type="list" allowBlank="1" showInputMessage="1" showErrorMessage="1" error="Please use the dropdown selector to choose the value" prompt="Choose the value from the dropdown" xr:uid="{00000000-0002-0000-0300-0000CF000000}">
          <x14:formula1>
            <xm:f>'Do Not Use Workings'!A1:AH1</xm:f>
          </x14:formula1>
          <xm:sqref>G209</xm:sqref>
        </x14:dataValidation>
        <x14:dataValidation type="list" allowBlank="1" showInputMessage="1" showErrorMessage="1" error="Please use the dropdown selector to choose the value" prompt="Choose the value from the dropdown" xr:uid="{00000000-0002-0000-0300-0000D0000000}">
          <x14:formula1>
            <xm:f>'Do Not Use Workings'!A1:AH1</xm:f>
          </x14:formula1>
          <xm:sqref>G210</xm:sqref>
        </x14:dataValidation>
        <x14:dataValidation type="list" allowBlank="1" showInputMessage="1" showErrorMessage="1" error="Please use the dropdown selector to choose the value" prompt="Choose the value from the dropdown" xr:uid="{00000000-0002-0000-0300-0000D1000000}">
          <x14:formula1>
            <xm:f>'Do Not Use Workings'!A1:AH1</xm:f>
          </x14:formula1>
          <xm:sqref>G211</xm:sqref>
        </x14:dataValidation>
        <x14:dataValidation type="list" allowBlank="1" showInputMessage="1" showErrorMessage="1" error="Please use the dropdown selector to choose the value" prompt="Choose the value from the dropdown" xr:uid="{00000000-0002-0000-0300-0000D2000000}">
          <x14:formula1>
            <xm:f>'Do Not Use Workings'!A1:AH1</xm:f>
          </x14:formula1>
          <xm:sqref>G212</xm:sqref>
        </x14:dataValidation>
        <x14:dataValidation type="list" allowBlank="1" showInputMessage="1" showErrorMessage="1" error="Please use the dropdown selector to choose the value" prompt="Choose the value from the dropdown" xr:uid="{00000000-0002-0000-0300-0000D3000000}">
          <x14:formula1>
            <xm:f>'Do Not Use Workings'!A1:AH1</xm:f>
          </x14:formula1>
          <xm:sqref>G213</xm:sqref>
        </x14:dataValidation>
        <x14:dataValidation type="list" allowBlank="1" showInputMessage="1" showErrorMessage="1" error="Please use the dropdown selector to choose the value" prompt="Choose the value from the dropdown" xr:uid="{00000000-0002-0000-0300-0000D4000000}">
          <x14:formula1>
            <xm:f>'Do Not Use Workings'!A1:AH1</xm:f>
          </x14:formula1>
          <xm:sqref>G214</xm:sqref>
        </x14:dataValidation>
        <x14:dataValidation type="list" allowBlank="1" showInputMessage="1" showErrorMessage="1" error="Please use the dropdown selector to choose the value" prompt="Choose the value from the dropdown" xr:uid="{00000000-0002-0000-0300-0000D5000000}">
          <x14:formula1>
            <xm:f>'Do Not Use Workings'!A1:AH1</xm:f>
          </x14:formula1>
          <xm:sqref>G215</xm:sqref>
        </x14:dataValidation>
        <x14:dataValidation type="list" allowBlank="1" showInputMessage="1" showErrorMessage="1" error="Please use the dropdown selector to choose the value" prompt="Choose the value from the dropdown" xr:uid="{00000000-0002-0000-0300-0000D6000000}">
          <x14:formula1>
            <xm:f>'Do Not Use Workings'!A1:AH1</xm:f>
          </x14:formula1>
          <xm:sqref>G216</xm:sqref>
        </x14:dataValidation>
        <x14:dataValidation type="list" allowBlank="1" showInputMessage="1" showErrorMessage="1" error="Please use the dropdown selector to choose the value" prompt="Choose the value from the dropdown" xr:uid="{00000000-0002-0000-0300-0000D7000000}">
          <x14:formula1>
            <xm:f>'Do Not Use Workings'!A1:AH1</xm:f>
          </x14:formula1>
          <xm:sqref>G217</xm:sqref>
        </x14:dataValidation>
        <x14:dataValidation type="list" allowBlank="1" showInputMessage="1" showErrorMessage="1" error="Please use the dropdown selector to choose the value" prompt="Choose the value from the dropdown" xr:uid="{00000000-0002-0000-0300-0000D8000000}">
          <x14:formula1>
            <xm:f>'Do Not Use Workings'!A1:AH1</xm:f>
          </x14:formula1>
          <xm:sqref>G218</xm:sqref>
        </x14:dataValidation>
        <x14:dataValidation type="list" allowBlank="1" showInputMessage="1" showErrorMessage="1" error="Please use the dropdown selector to choose the value" prompt="Choose the value from the dropdown" xr:uid="{00000000-0002-0000-0300-0000D9000000}">
          <x14:formula1>
            <xm:f>'Do Not Use Workings'!A1:AH1</xm:f>
          </x14:formula1>
          <xm:sqref>G219</xm:sqref>
        </x14:dataValidation>
        <x14:dataValidation type="list" allowBlank="1" showInputMessage="1" showErrorMessage="1" error="Please use the dropdown selector to choose the value" prompt="Choose the value from the dropdown" xr:uid="{00000000-0002-0000-0300-0000DA000000}">
          <x14:formula1>
            <xm:f>'Do Not Use Workings'!A1:AH1</xm:f>
          </x14:formula1>
          <xm:sqref>G220</xm:sqref>
        </x14:dataValidation>
        <x14:dataValidation type="list" allowBlank="1" showInputMessage="1" showErrorMessage="1" error="Please use the dropdown selector to choose the value" prompt="Choose the value from the dropdown" xr:uid="{00000000-0002-0000-0300-0000DB000000}">
          <x14:formula1>
            <xm:f>'Do Not Use Workings'!A1:AH1</xm:f>
          </x14:formula1>
          <xm:sqref>G221</xm:sqref>
        </x14:dataValidation>
        <x14:dataValidation type="list" allowBlank="1" showInputMessage="1" showErrorMessage="1" error="Please use the dropdown selector to choose the value" prompt="Choose the value from the dropdown" xr:uid="{00000000-0002-0000-0300-0000DC000000}">
          <x14:formula1>
            <xm:f>'Do Not Use Workings'!A1:AH1</xm:f>
          </x14:formula1>
          <xm:sqref>G222</xm:sqref>
        </x14:dataValidation>
        <x14:dataValidation type="list" allowBlank="1" showInputMessage="1" showErrorMessage="1" error="Please use the dropdown selector to choose the value" prompt="Choose the value from the dropdown" xr:uid="{00000000-0002-0000-0300-0000DD000000}">
          <x14:formula1>
            <xm:f>'Do Not Use Workings'!A1:AH1</xm:f>
          </x14:formula1>
          <xm:sqref>G223</xm:sqref>
        </x14:dataValidation>
        <x14:dataValidation type="list" allowBlank="1" showInputMessage="1" showErrorMessage="1" error="Please use the dropdown selector to choose the value" prompt="Choose the value from the dropdown" xr:uid="{00000000-0002-0000-0300-0000DE000000}">
          <x14:formula1>
            <xm:f>'Do Not Use Workings'!A1:AH1</xm:f>
          </x14:formula1>
          <xm:sqref>G224</xm:sqref>
        </x14:dataValidation>
        <x14:dataValidation type="list" allowBlank="1" showInputMessage="1" showErrorMessage="1" error="Please use the dropdown selector to choose the value" prompt="Choose the value from the dropdown" xr:uid="{00000000-0002-0000-0300-0000DF000000}">
          <x14:formula1>
            <xm:f>'Do Not Use Workings'!A1:AH1</xm:f>
          </x14:formula1>
          <xm:sqref>G225</xm:sqref>
        </x14:dataValidation>
        <x14:dataValidation type="list" allowBlank="1" showInputMessage="1" showErrorMessage="1" error="Please use the dropdown selector to choose the value" prompt="Choose the value from the dropdown" xr:uid="{00000000-0002-0000-0300-0000E0000000}">
          <x14:formula1>
            <xm:f>'Do Not Use Workings'!A1:AH1</xm:f>
          </x14:formula1>
          <xm:sqref>G226</xm:sqref>
        </x14:dataValidation>
        <x14:dataValidation type="list" allowBlank="1" showInputMessage="1" showErrorMessage="1" error="Please use the dropdown selector to choose the value" prompt="Choose the value from the dropdown" xr:uid="{00000000-0002-0000-0300-0000E1000000}">
          <x14:formula1>
            <xm:f>'Do Not Use Workings'!A1:AH1</xm:f>
          </x14:formula1>
          <xm:sqref>G227</xm:sqref>
        </x14:dataValidation>
        <x14:dataValidation type="list" allowBlank="1" showInputMessage="1" showErrorMessage="1" error="Please use the dropdown selector to choose the value" prompt="Choose the value from the dropdown" xr:uid="{00000000-0002-0000-0300-0000E2000000}">
          <x14:formula1>
            <xm:f>'Do Not Use Workings'!A1:AH1</xm:f>
          </x14:formula1>
          <xm:sqref>G228</xm:sqref>
        </x14:dataValidation>
        <x14:dataValidation type="list" allowBlank="1" showInputMessage="1" showErrorMessage="1" error="Please use the dropdown selector to choose the value" prompt="Choose the value from the dropdown" xr:uid="{00000000-0002-0000-0300-0000E3000000}">
          <x14:formula1>
            <xm:f>'Do Not Use Workings'!A1:AH1</xm:f>
          </x14:formula1>
          <xm:sqref>G229</xm:sqref>
        </x14:dataValidation>
        <x14:dataValidation type="list" allowBlank="1" showInputMessage="1" showErrorMessage="1" error="Please use the dropdown selector to choose the value" prompt="Choose the value from the dropdown" xr:uid="{00000000-0002-0000-0300-0000E4000000}">
          <x14:formula1>
            <xm:f>'Do Not Use Workings'!A1:AH1</xm:f>
          </x14:formula1>
          <xm:sqref>G230</xm:sqref>
        </x14:dataValidation>
        <x14:dataValidation type="list" allowBlank="1" showInputMessage="1" showErrorMessage="1" error="Please use the dropdown selector to choose the value" prompt="Choose the value from the dropdown" xr:uid="{00000000-0002-0000-0300-0000E5000000}">
          <x14:formula1>
            <xm:f>'Do Not Use Workings'!A1:AH1</xm:f>
          </x14:formula1>
          <xm:sqref>G231</xm:sqref>
        </x14:dataValidation>
        <x14:dataValidation type="list" allowBlank="1" showInputMessage="1" showErrorMessage="1" error="Please use the dropdown selector to choose the value" prompt="Choose the value from the dropdown" xr:uid="{00000000-0002-0000-0300-0000E6000000}">
          <x14:formula1>
            <xm:f>'Do Not Use Workings'!A1:AH1</xm:f>
          </x14:formula1>
          <xm:sqref>G232</xm:sqref>
        </x14:dataValidation>
        <x14:dataValidation type="list" allowBlank="1" showInputMessage="1" showErrorMessage="1" error="Please use the dropdown selector to choose the value" prompt="Choose the value from the dropdown" xr:uid="{00000000-0002-0000-0300-0000E7000000}">
          <x14:formula1>
            <xm:f>'Do Not Use Workings'!A1:AH1</xm:f>
          </x14:formula1>
          <xm:sqref>G233</xm:sqref>
        </x14:dataValidation>
        <x14:dataValidation type="list" allowBlank="1" showInputMessage="1" showErrorMessage="1" error="Please use the dropdown selector to choose the value" prompt="Choose the value from the dropdown" xr:uid="{00000000-0002-0000-0300-0000E8000000}">
          <x14:formula1>
            <xm:f>'Do Not Use Workings'!A1:AH1</xm:f>
          </x14:formula1>
          <xm:sqref>G234</xm:sqref>
        </x14:dataValidation>
        <x14:dataValidation type="list" allowBlank="1" showInputMessage="1" showErrorMessage="1" error="Please use the dropdown selector to choose the value" prompt="Choose the value from the dropdown" xr:uid="{00000000-0002-0000-0300-0000E9000000}">
          <x14:formula1>
            <xm:f>'Do Not Use Workings'!A1:AH1</xm:f>
          </x14:formula1>
          <xm:sqref>G235</xm:sqref>
        </x14:dataValidation>
        <x14:dataValidation type="list" allowBlank="1" showInputMessage="1" showErrorMessage="1" error="Please use the dropdown selector to choose the value" prompt="Choose the value from the dropdown" xr:uid="{00000000-0002-0000-0300-0000EA000000}">
          <x14:formula1>
            <xm:f>'Do Not Use Workings'!A1:AH1</xm:f>
          </x14:formula1>
          <xm:sqref>G236</xm:sqref>
        </x14:dataValidation>
        <x14:dataValidation type="list" allowBlank="1" showInputMessage="1" showErrorMessage="1" error="Please use the dropdown selector to choose the value" prompt="Choose the value from the dropdown" xr:uid="{00000000-0002-0000-0300-0000EB000000}">
          <x14:formula1>
            <xm:f>'Do Not Use Workings'!A1:AH1</xm:f>
          </x14:formula1>
          <xm:sqref>G237</xm:sqref>
        </x14:dataValidation>
        <x14:dataValidation type="list" allowBlank="1" showInputMessage="1" showErrorMessage="1" error="Please use the dropdown selector to choose the value" prompt="Choose the value from the dropdown" xr:uid="{00000000-0002-0000-0300-0000EC000000}">
          <x14:formula1>
            <xm:f>'Do Not Use Workings'!A1:AH1</xm:f>
          </x14:formula1>
          <xm:sqref>G238</xm:sqref>
        </x14:dataValidation>
        <x14:dataValidation type="list" allowBlank="1" showInputMessage="1" showErrorMessage="1" error="Please use the dropdown selector to choose the value" prompt="Choose the value from the dropdown" xr:uid="{00000000-0002-0000-0300-0000ED000000}">
          <x14:formula1>
            <xm:f>'Do Not Use Workings'!A1:AH1</xm:f>
          </x14:formula1>
          <xm:sqref>G239</xm:sqref>
        </x14:dataValidation>
        <x14:dataValidation type="list" allowBlank="1" showInputMessage="1" showErrorMessage="1" error="Please use the dropdown selector to choose the value" prompt="Choose the value from the dropdown" xr:uid="{00000000-0002-0000-0300-0000EE000000}">
          <x14:formula1>
            <xm:f>'Do Not Use Workings'!A1:AH1</xm:f>
          </x14:formula1>
          <xm:sqref>G240</xm:sqref>
        </x14:dataValidation>
        <x14:dataValidation type="list" allowBlank="1" showInputMessage="1" showErrorMessage="1" error="Please use the dropdown selector to choose the value" prompt="Choose the value from the dropdown" xr:uid="{00000000-0002-0000-0300-0000EF000000}">
          <x14:formula1>
            <xm:f>'Do Not Use Workings'!A1:AH1</xm:f>
          </x14:formula1>
          <xm:sqref>G241</xm:sqref>
        </x14:dataValidation>
        <x14:dataValidation type="list" allowBlank="1" showInputMessage="1" showErrorMessage="1" error="Please use the dropdown selector to choose the value" prompt="Choose the value from the dropdown" xr:uid="{00000000-0002-0000-0300-0000F0000000}">
          <x14:formula1>
            <xm:f>'Do Not Use Workings'!A1:AH1</xm:f>
          </x14:formula1>
          <xm:sqref>G242</xm:sqref>
        </x14:dataValidation>
        <x14:dataValidation type="list" allowBlank="1" showInputMessage="1" showErrorMessage="1" error="Please use the dropdown selector to choose the value" prompt="Choose the value from the dropdown" xr:uid="{00000000-0002-0000-0300-0000F1000000}">
          <x14:formula1>
            <xm:f>'Do Not Use Workings'!A1:AH1</xm:f>
          </x14:formula1>
          <xm:sqref>G243</xm:sqref>
        </x14:dataValidation>
        <x14:dataValidation type="list" allowBlank="1" showInputMessage="1" showErrorMessage="1" error="Please use the dropdown selector to choose the value" prompt="Choose the value from the dropdown" xr:uid="{00000000-0002-0000-0300-0000F2000000}">
          <x14:formula1>
            <xm:f>'Do Not Use Workings'!A1:AH1</xm:f>
          </x14:formula1>
          <xm:sqref>G244</xm:sqref>
        </x14:dataValidation>
        <x14:dataValidation type="list" allowBlank="1" showInputMessage="1" showErrorMessage="1" error="Please use the dropdown selector to choose the value" prompt="Choose the value from the dropdown" xr:uid="{00000000-0002-0000-0300-0000F3000000}">
          <x14:formula1>
            <xm:f>'Do Not Use Workings'!A1:AH1</xm:f>
          </x14:formula1>
          <xm:sqref>G245</xm:sqref>
        </x14:dataValidation>
        <x14:dataValidation type="list" allowBlank="1" showInputMessage="1" showErrorMessage="1" error="Please use the dropdown selector to choose the value" prompt="Choose the value from the dropdown" xr:uid="{00000000-0002-0000-0300-0000F4000000}">
          <x14:formula1>
            <xm:f>'Do Not Use Workings'!A1:AH1</xm:f>
          </x14:formula1>
          <xm:sqref>G246</xm:sqref>
        </x14:dataValidation>
        <x14:dataValidation type="list" allowBlank="1" showInputMessage="1" showErrorMessage="1" error="Please use the dropdown selector to choose the value" prompt="Choose the value from the dropdown" xr:uid="{00000000-0002-0000-0300-0000F5000000}">
          <x14:formula1>
            <xm:f>'Do Not Use Workings'!A1:AH1</xm:f>
          </x14:formula1>
          <xm:sqref>G247</xm:sqref>
        </x14:dataValidation>
        <x14:dataValidation type="list" allowBlank="1" showInputMessage="1" showErrorMessage="1" error="Please use the dropdown selector to choose the value" prompt="Choose the value from the dropdown" xr:uid="{00000000-0002-0000-0300-0000F6000000}">
          <x14:formula1>
            <xm:f>'Do Not Use Workings'!A1:AH1</xm:f>
          </x14:formula1>
          <xm:sqref>G248</xm:sqref>
        </x14:dataValidation>
        <x14:dataValidation type="list" allowBlank="1" showInputMessage="1" showErrorMessage="1" error="Please use the dropdown selector to choose the value" prompt="Choose the value from the dropdown" xr:uid="{00000000-0002-0000-0300-0000F7000000}">
          <x14:formula1>
            <xm:f>'Do Not Use Workings'!A1:AH1</xm:f>
          </x14:formula1>
          <xm:sqref>G249</xm:sqref>
        </x14:dataValidation>
        <x14:dataValidation type="list" allowBlank="1" showInputMessage="1" showErrorMessage="1" error="Please use the dropdown selector to choose the value" prompt="Choose the value from the dropdown" xr:uid="{00000000-0002-0000-0300-0000F8000000}">
          <x14:formula1>
            <xm:f>'Do Not Use Workings'!A1:AH1</xm:f>
          </x14:formula1>
          <xm:sqref>G250</xm:sqref>
        </x14:dataValidation>
        <x14:dataValidation type="list" allowBlank="1" showInputMessage="1" showErrorMessage="1" error="Please use the dropdown selector to choose the value" prompt="Choose the value from the dropdown" xr:uid="{00000000-0002-0000-0300-0000F9000000}">
          <x14:formula1>
            <xm:f>'Do Not Use Workings'!A1:AH1</xm:f>
          </x14:formula1>
          <xm:sqref>G251</xm:sqref>
        </x14:dataValidation>
        <x14:dataValidation type="list" allowBlank="1" showInputMessage="1" showErrorMessage="1" error="Please use the dropdown selector to choose the value" prompt="Choose the value from the dropdown" xr:uid="{00000000-0002-0000-0300-0000FA000000}">
          <x14:formula1>
            <xm:f>'Do Not Use Workings'!A1:AH1</xm:f>
          </x14:formula1>
          <xm:sqref>G252</xm:sqref>
        </x14:dataValidation>
        <x14:dataValidation type="list" allowBlank="1" showInputMessage="1" showErrorMessage="1" error="Please use the dropdown selector to choose the value" prompt="Choose the value from the dropdown" xr:uid="{00000000-0002-0000-0300-0000FB000000}">
          <x14:formula1>
            <xm:f>'Do Not Use Workings'!A1:AH1</xm:f>
          </x14:formula1>
          <xm:sqref>G253</xm:sqref>
        </x14:dataValidation>
        <x14:dataValidation type="list" allowBlank="1" showInputMessage="1" showErrorMessage="1" error="Please use the dropdown selector to choose the value" prompt="Choose the value from the dropdown" xr:uid="{00000000-0002-0000-0300-0000FC000000}">
          <x14:formula1>
            <xm:f>'Do Not Use Workings'!A1:AH1</xm:f>
          </x14:formula1>
          <xm:sqref>G254</xm:sqref>
        </x14:dataValidation>
        <x14:dataValidation type="list" allowBlank="1" showInputMessage="1" showErrorMessage="1" error="Please use the dropdown selector to choose the value" prompt="Choose the value from the dropdown" xr:uid="{00000000-0002-0000-0300-0000FD000000}">
          <x14:formula1>
            <xm:f>'Do Not Use Workings'!A1:AH1</xm:f>
          </x14:formula1>
          <xm:sqref>G255</xm:sqref>
        </x14:dataValidation>
        <x14:dataValidation type="list" allowBlank="1" showInputMessage="1" showErrorMessage="1" error="Please use the dropdown selector to choose the value" prompt="Choose the value from the dropdown" xr:uid="{00000000-0002-0000-0300-0000FE000000}">
          <x14:formula1>
            <xm:f>'Do Not Use Workings'!A1:AH1</xm:f>
          </x14:formula1>
          <xm:sqref>G256</xm:sqref>
        </x14:dataValidation>
        <x14:dataValidation type="list" allowBlank="1" showInputMessage="1" showErrorMessage="1" error="Please use the dropdown selector to choose the value" prompt="Choose the value from the dropdown" xr:uid="{00000000-0002-0000-0300-0000FF000000}">
          <x14:formula1>
            <xm:f>'Do Not Use Workings'!A1:AH1</xm:f>
          </x14:formula1>
          <xm:sqref>G257</xm:sqref>
        </x14:dataValidation>
        <x14:dataValidation type="list" allowBlank="1" showInputMessage="1" showErrorMessage="1" error="Please use the dropdown selector to choose the value" prompt="Choose the value from the dropdown" xr:uid="{00000000-0002-0000-0300-000000010000}">
          <x14:formula1>
            <xm:f>'Do Not Use Workings'!A1:AH1</xm:f>
          </x14:formula1>
          <xm:sqref>G258</xm:sqref>
        </x14:dataValidation>
        <x14:dataValidation type="list" allowBlank="1" showInputMessage="1" showErrorMessage="1" error="Please use the dropdown selector to choose the value" prompt="Choose the value from the dropdown" xr:uid="{00000000-0002-0000-0300-000001010000}">
          <x14:formula1>
            <xm:f>'Do Not Use Workings'!A1:AH1</xm:f>
          </x14:formula1>
          <xm:sqref>G259</xm:sqref>
        </x14:dataValidation>
        <x14:dataValidation type="list" allowBlank="1" showInputMessage="1" showErrorMessage="1" error="Please use the dropdown selector to choose the value" prompt="Choose the value from the dropdown" xr:uid="{00000000-0002-0000-0300-000002010000}">
          <x14:formula1>
            <xm:f>'Do Not Use Workings'!A1:AH1</xm:f>
          </x14:formula1>
          <xm:sqref>G260</xm:sqref>
        </x14:dataValidation>
        <x14:dataValidation type="list" allowBlank="1" showInputMessage="1" showErrorMessage="1" error="Please use the dropdown selector to choose the value" prompt="Choose the value from the dropdown" xr:uid="{00000000-0002-0000-0300-000003010000}">
          <x14:formula1>
            <xm:f>'Do Not Use Workings'!A1:AH1</xm:f>
          </x14:formula1>
          <xm:sqref>G261</xm:sqref>
        </x14:dataValidation>
        <x14:dataValidation type="list" allowBlank="1" showInputMessage="1" showErrorMessage="1" error="Please use the dropdown selector to choose the value" prompt="Choose the value from the dropdown" xr:uid="{00000000-0002-0000-0300-000004010000}">
          <x14:formula1>
            <xm:f>'Do Not Use Workings'!A1:AH1</xm:f>
          </x14:formula1>
          <xm:sqref>G262</xm:sqref>
        </x14:dataValidation>
        <x14:dataValidation type="list" allowBlank="1" showInputMessage="1" showErrorMessage="1" error="Please use the dropdown selector to choose the value" prompt="Choose the value from the dropdown" xr:uid="{00000000-0002-0000-0300-000005010000}">
          <x14:formula1>
            <xm:f>'Do Not Use Workings'!A1:AH1</xm:f>
          </x14:formula1>
          <xm:sqref>G263</xm:sqref>
        </x14:dataValidation>
        <x14:dataValidation type="list" allowBlank="1" showInputMessage="1" showErrorMessage="1" error="Please use the dropdown selector to choose the value" prompt="Choose the value from the dropdown" xr:uid="{00000000-0002-0000-0300-000006010000}">
          <x14:formula1>
            <xm:f>'Do Not Use Workings'!A1:AH1</xm:f>
          </x14:formula1>
          <xm:sqref>G264</xm:sqref>
        </x14:dataValidation>
        <x14:dataValidation type="list" allowBlank="1" showInputMessage="1" showErrorMessage="1" error="Please use the dropdown selector to choose the value" prompt="Choose the value from the dropdown" xr:uid="{00000000-0002-0000-0300-000007010000}">
          <x14:formula1>
            <xm:f>'Do Not Use Workings'!A1:AH1</xm:f>
          </x14:formula1>
          <xm:sqref>G265</xm:sqref>
        </x14:dataValidation>
        <x14:dataValidation type="list" allowBlank="1" showInputMessage="1" showErrorMessage="1" error="Please use the dropdown selector to choose the value" prompt="Choose the value from the dropdown" xr:uid="{00000000-0002-0000-0300-000008010000}">
          <x14:formula1>
            <xm:f>'Do Not Use Workings'!A1:AH1</xm:f>
          </x14:formula1>
          <xm:sqref>G266</xm:sqref>
        </x14:dataValidation>
        <x14:dataValidation type="list" allowBlank="1" showInputMessage="1" showErrorMessage="1" error="Please use the dropdown selector to choose the value" prompt="Choose the value from the dropdown" xr:uid="{00000000-0002-0000-0300-000009010000}">
          <x14:formula1>
            <xm:f>'Do Not Use Workings'!A1:AH1</xm:f>
          </x14:formula1>
          <xm:sqref>G267</xm:sqref>
        </x14:dataValidation>
        <x14:dataValidation type="list" allowBlank="1" showInputMessage="1" showErrorMessage="1" error="Please use the dropdown selector to choose the value" prompt="Choose the value from the dropdown" xr:uid="{00000000-0002-0000-0300-00000A010000}">
          <x14:formula1>
            <xm:f>'Do Not Use Workings'!A1:AH1</xm:f>
          </x14:formula1>
          <xm:sqref>G268</xm:sqref>
        </x14:dataValidation>
        <x14:dataValidation type="list" allowBlank="1" showInputMessage="1" showErrorMessage="1" error="Please use the dropdown selector to choose the value" prompt="Choose the value from the dropdown" xr:uid="{00000000-0002-0000-0300-00000B010000}">
          <x14:formula1>
            <xm:f>'Do Not Use Workings'!A1:AH1</xm:f>
          </x14:formula1>
          <xm:sqref>G269</xm:sqref>
        </x14:dataValidation>
        <x14:dataValidation type="list" allowBlank="1" showInputMessage="1" showErrorMessage="1" error="Please use the dropdown selector to choose the value" prompt="Choose the value from the dropdown" xr:uid="{00000000-0002-0000-0300-00000C010000}">
          <x14:formula1>
            <xm:f>'Do Not Use Workings'!A1:AH1</xm:f>
          </x14:formula1>
          <xm:sqref>G270</xm:sqref>
        </x14:dataValidation>
        <x14:dataValidation type="list" allowBlank="1" showInputMessage="1" showErrorMessage="1" error="Please use the dropdown selector to choose the value" prompt="Choose the value from the dropdown" xr:uid="{00000000-0002-0000-0300-00000D010000}">
          <x14:formula1>
            <xm:f>'Do Not Use Workings'!A1:AH1</xm:f>
          </x14:formula1>
          <xm:sqref>G271</xm:sqref>
        </x14:dataValidation>
        <x14:dataValidation type="list" allowBlank="1" showInputMessage="1" showErrorMessage="1" error="Please use the dropdown selector to choose the value" prompt="Choose the value from the dropdown" xr:uid="{00000000-0002-0000-0300-00000E010000}">
          <x14:formula1>
            <xm:f>'Do Not Use Workings'!A1:AH1</xm:f>
          </x14:formula1>
          <xm:sqref>G272</xm:sqref>
        </x14:dataValidation>
        <x14:dataValidation type="list" allowBlank="1" showInputMessage="1" showErrorMessage="1" error="Please use the dropdown selector to choose the value" prompt="Choose the value from the dropdown" xr:uid="{00000000-0002-0000-0300-00000F010000}">
          <x14:formula1>
            <xm:f>'Do Not Use Workings'!A1:AH1</xm:f>
          </x14:formula1>
          <xm:sqref>G273</xm:sqref>
        </x14:dataValidation>
        <x14:dataValidation type="list" allowBlank="1" showInputMessage="1" showErrorMessage="1" error="Please use the dropdown selector to choose the value" prompt="Choose the value from the dropdown" xr:uid="{00000000-0002-0000-0300-000010010000}">
          <x14:formula1>
            <xm:f>'Do Not Use Workings'!A1:AH1</xm:f>
          </x14:formula1>
          <xm:sqref>G274</xm:sqref>
        </x14:dataValidation>
        <x14:dataValidation type="list" allowBlank="1" showInputMessage="1" showErrorMessage="1" error="Please use the dropdown selector to choose the value" prompt="Choose the value from the dropdown" xr:uid="{00000000-0002-0000-0300-000011010000}">
          <x14:formula1>
            <xm:f>'Do Not Use Workings'!A1:AH1</xm:f>
          </x14:formula1>
          <xm:sqref>G275</xm:sqref>
        </x14:dataValidation>
        <x14:dataValidation type="list" allowBlank="1" showInputMessage="1" showErrorMessage="1" error="Please use the dropdown selector to choose the value" prompt="Choose the value from the dropdown" xr:uid="{00000000-0002-0000-0300-000012010000}">
          <x14:formula1>
            <xm:f>'Do Not Use Workings'!A1:AH1</xm:f>
          </x14:formula1>
          <xm:sqref>G276</xm:sqref>
        </x14:dataValidation>
        <x14:dataValidation type="list" allowBlank="1" showInputMessage="1" showErrorMessage="1" error="Please use the dropdown selector to choose the value" prompt="Choose the value from the dropdown" xr:uid="{00000000-0002-0000-0300-000013010000}">
          <x14:formula1>
            <xm:f>'Do Not Use Workings'!A1:AH1</xm:f>
          </x14:formula1>
          <xm:sqref>G277</xm:sqref>
        </x14:dataValidation>
        <x14:dataValidation type="list" allowBlank="1" showInputMessage="1" showErrorMessage="1" error="Please use the dropdown selector to choose the value" prompt="Choose the value from the dropdown" xr:uid="{00000000-0002-0000-0300-000014010000}">
          <x14:formula1>
            <xm:f>'Do Not Use Workings'!A1:AH1</xm:f>
          </x14:formula1>
          <xm:sqref>G278</xm:sqref>
        </x14:dataValidation>
        <x14:dataValidation type="list" allowBlank="1" showInputMessage="1" showErrorMessage="1" error="Please use the dropdown selector to choose the value" prompt="Choose the value from the dropdown" xr:uid="{00000000-0002-0000-0300-000015010000}">
          <x14:formula1>
            <xm:f>'Do Not Use Workings'!A1:AH1</xm:f>
          </x14:formula1>
          <xm:sqref>G279</xm:sqref>
        </x14:dataValidation>
        <x14:dataValidation type="list" allowBlank="1" showInputMessage="1" showErrorMessage="1" error="Please use the dropdown selector to choose the value" prompt="Choose the value from the dropdown" xr:uid="{00000000-0002-0000-0300-000016010000}">
          <x14:formula1>
            <xm:f>'Do Not Use Workings'!A1:AH1</xm:f>
          </x14:formula1>
          <xm:sqref>G280</xm:sqref>
        </x14:dataValidation>
        <x14:dataValidation type="list" allowBlank="1" showInputMessage="1" showErrorMessage="1" error="Please use the dropdown selector to choose the value" prompt="Choose the value from the dropdown" xr:uid="{00000000-0002-0000-0300-000017010000}">
          <x14:formula1>
            <xm:f>'Do Not Use Workings'!A1:AH1</xm:f>
          </x14:formula1>
          <xm:sqref>G281</xm:sqref>
        </x14:dataValidation>
        <x14:dataValidation type="list" allowBlank="1" showInputMessage="1" showErrorMessage="1" error="Please use the dropdown selector to choose the value" prompt="Choose the value from the dropdown" xr:uid="{00000000-0002-0000-0300-000018010000}">
          <x14:formula1>
            <xm:f>'Do Not Use Workings'!A1:AH1</xm:f>
          </x14:formula1>
          <xm:sqref>G282</xm:sqref>
        </x14:dataValidation>
        <x14:dataValidation type="list" allowBlank="1" showInputMessage="1" showErrorMessage="1" error="Please use the dropdown selector to choose the value" prompt="Choose the value from the dropdown" xr:uid="{00000000-0002-0000-0300-000019010000}">
          <x14:formula1>
            <xm:f>'Do Not Use Workings'!A1:AH1</xm:f>
          </x14:formula1>
          <xm:sqref>G283</xm:sqref>
        </x14:dataValidation>
        <x14:dataValidation type="list" allowBlank="1" showInputMessage="1" showErrorMessage="1" error="Please use the dropdown selector to choose the value" prompt="Choose the value from the dropdown" xr:uid="{00000000-0002-0000-0300-00001A010000}">
          <x14:formula1>
            <xm:f>'Do Not Use Workings'!A1:AH1</xm:f>
          </x14:formula1>
          <xm:sqref>G284</xm:sqref>
        </x14:dataValidation>
        <x14:dataValidation type="list" allowBlank="1" showInputMessage="1" showErrorMessage="1" error="Please use the dropdown selector to choose the value" prompt="Choose the value from the dropdown" xr:uid="{00000000-0002-0000-0300-00001B010000}">
          <x14:formula1>
            <xm:f>'Do Not Use Workings'!A1:AH1</xm:f>
          </x14:formula1>
          <xm:sqref>G285</xm:sqref>
        </x14:dataValidation>
        <x14:dataValidation type="list" allowBlank="1" showInputMessage="1" showErrorMessage="1" error="Please use the dropdown selector to choose the value" prompt="Choose the value from the dropdown" xr:uid="{00000000-0002-0000-0300-00001C010000}">
          <x14:formula1>
            <xm:f>'Do Not Use Workings'!A1:AH1</xm:f>
          </x14:formula1>
          <xm:sqref>G286</xm:sqref>
        </x14:dataValidation>
        <x14:dataValidation type="list" allowBlank="1" showInputMessage="1" showErrorMessage="1" error="Please use the dropdown selector to choose the value" prompt="Choose the value from the dropdown" xr:uid="{00000000-0002-0000-0300-00001D010000}">
          <x14:formula1>
            <xm:f>'Do Not Use Workings'!A1:AH1</xm:f>
          </x14:formula1>
          <xm:sqref>G287</xm:sqref>
        </x14:dataValidation>
        <x14:dataValidation type="list" allowBlank="1" showInputMessage="1" showErrorMessage="1" error="Please use the dropdown selector to choose the value" prompt="Choose the value from the dropdown" xr:uid="{00000000-0002-0000-0300-00001E010000}">
          <x14:formula1>
            <xm:f>'Do Not Use Workings'!A1:AH1</xm:f>
          </x14:formula1>
          <xm:sqref>G288</xm:sqref>
        </x14:dataValidation>
        <x14:dataValidation type="list" allowBlank="1" showInputMessage="1" showErrorMessage="1" error="Please use the dropdown selector to choose the value" prompt="Choose the value from the dropdown" xr:uid="{00000000-0002-0000-0300-00001F010000}">
          <x14:formula1>
            <xm:f>'Do Not Use Workings'!A1:AH1</xm:f>
          </x14:formula1>
          <xm:sqref>G289</xm:sqref>
        </x14:dataValidation>
        <x14:dataValidation type="list" allowBlank="1" showInputMessage="1" showErrorMessage="1" error="Please use the dropdown selector to choose the value" prompt="Choose the value from the dropdown" xr:uid="{00000000-0002-0000-0300-000020010000}">
          <x14:formula1>
            <xm:f>'Do Not Use Workings'!A1:AH1</xm:f>
          </x14:formula1>
          <xm:sqref>G290</xm:sqref>
        </x14:dataValidation>
        <x14:dataValidation type="list" allowBlank="1" showInputMessage="1" showErrorMessage="1" error="Please use the dropdown selector to choose the value" prompt="Choose the value from the dropdown" xr:uid="{00000000-0002-0000-0300-000021010000}">
          <x14:formula1>
            <xm:f>'Do Not Use Workings'!A1:AH1</xm:f>
          </x14:formula1>
          <xm:sqref>G291</xm:sqref>
        </x14:dataValidation>
        <x14:dataValidation type="list" allowBlank="1" showInputMessage="1" showErrorMessage="1" error="Please use the dropdown selector to choose the value" prompt="Choose the value from the dropdown" xr:uid="{00000000-0002-0000-0300-000022010000}">
          <x14:formula1>
            <xm:f>'Do Not Use Workings'!A1:AH1</xm:f>
          </x14:formula1>
          <xm:sqref>G292</xm:sqref>
        </x14:dataValidation>
        <x14:dataValidation type="list" allowBlank="1" showInputMessage="1" showErrorMessage="1" error="Please use the dropdown selector to choose the value" prompt="Choose the value from the dropdown" xr:uid="{00000000-0002-0000-0300-000023010000}">
          <x14:formula1>
            <xm:f>'Do Not Use Workings'!A1:AH1</xm:f>
          </x14:formula1>
          <xm:sqref>G293</xm:sqref>
        </x14:dataValidation>
        <x14:dataValidation type="list" allowBlank="1" showInputMessage="1" showErrorMessage="1" error="Please use the dropdown selector to choose the value" prompt="Choose the value from the dropdown" xr:uid="{00000000-0002-0000-0300-000024010000}">
          <x14:formula1>
            <xm:f>'Do Not Use Workings'!A1:AH1</xm:f>
          </x14:formula1>
          <xm:sqref>G294</xm:sqref>
        </x14:dataValidation>
        <x14:dataValidation type="list" allowBlank="1" showInputMessage="1" showErrorMessage="1" error="Please use the dropdown selector to choose the value" prompt="Choose the value from the dropdown" xr:uid="{00000000-0002-0000-0300-000025010000}">
          <x14:formula1>
            <xm:f>'Do Not Use Workings'!A1:AH1</xm:f>
          </x14:formula1>
          <xm:sqref>G295</xm:sqref>
        </x14:dataValidation>
        <x14:dataValidation type="list" allowBlank="1" showInputMessage="1" showErrorMessage="1" error="Please use the dropdown selector to choose the value" prompt="Choose the value from the dropdown" xr:uid="{00000000-0002-0000-0300-000026010000}">
          <x14:formula1>
            <xm:f>'Do Not Use Workings'!A1:AH1</xm:f>
          </x14:formula1>
          <xm:sqref>G296</xm:sqref>
        </x14:dataValidation>
        <x14:dataValidation type="list" allowBlank="1" showInputMessage="1" showErrorMessage="1" error="Please use the dropdown selector to choose the value" prompt="Choose the value from the dropdown" xr:uid="{00000000-0002-0000-0300-000027010000}">
          <x14:formula1>
            <xm:f>'Do Not Use Workings'!A1:AH1</xm:f>
          </x14:formula1>
          <xm:sqref>G297</xm:sqref>
        </x14:dataValidation>
        <x14:dataValidation type="list" allowBlank="1" showInputMessage="1" showErrorMessage="1" error="Please use the dropdown selector to choose the value" prompt="Choose the value from the dropdown" xr:uid="{00000000-0002-0000-0300-000028010000}">
          <x14:formula1>
            <xm:f>'Do Not Use Workings'!A1:AH1</xm:f>
          </x14:formula1>
          <xm:sqref>G298</xm:sqref>
        </x14:dataValidation>
        <x14:dataValidation type="list" allowBlank="1" showInputMessage="1" showErrorMessage="1" error="Please use the dropdown selector to choose the value" prompt="Choose the value from the dropdown" xr:uid="{00000000-0002-0000-0300-000029010000}">
          <x14:formula1>
            <xm:f>'Do Not Use Workings'!A1:AH1</xm:f>
          </x14:formula1>
          <xm:sqref>G299</xm:sqref>
        </x14:dataValidation>
        <x14:dataValidation type="list" allowBlank="1" showInputMessage="1" showErrorMessage="1" error="Please use the dropdown selector to choose the value" prompt="Choose the value from the dropdown" xr:uid="{00000000-0002-0000-0300-00002A010000}">
          <x14:formula1>
            <xm:f>'Do Not Use Workings'!A1:AH1</xm:f>
          </x14:formula1>
          <xm:sqref>G300</xm:sqref>
        </x14:dataValidation>
        <x14:dataValidation type="list" allowBlank="1" showInputMessage="1" showErrorMessage="1" error="Please use the dropdown selector to choose the value" prompt="Choose the value from the dropdown" xr:uid="{00000000-0002-0000-0300-00002B010000}">
          <x14:formula1>
            <xm:f>'Do Not Use Workings'!A1:AH1</xm:f>
          </x14:formula1>
          <xm:sqref>G301</xm:sqref>
        </x14:dataValidation>
        <x14:dataValidation type="list" allowBlank="1" showInputMessage="1" showErrorMessage="1" error="Please use the dropdown selector to choose the value" prompt="Choose the value from the dropdown" xr:uid="{00000000-0002-0000-0300-00002C010000}">
          <x14:formula1>
            <xm:f>'Do Not Use Workings'!A1:AH1</xm:f>
          </x14:formula1>
          <xm:sqref>G302</xm:sqref>
        </x14:dataValidation>
        <x14:dataValidation type="list" allowBlank="1" showInputMessage="1" showErrorMessage="1" error="Please use the dropdown selector to choose the value" prompt="Choose the value from the dropdown" xr:uid="{00000000-0002-0000-0300-00002D010000}">
          <x14:formula1>
            <xm:f>'Do Not Use Workings'!A1:AH1</xm:f>
          </x14:formula1>
          <xm:sqref>G303</xm:sqref>
        </x14:dataValidation>
        <x14:dataValidation type="list" allowBlank="1" showInputMessage="1" showErrorMessage="1" error="Please use the dropdown selector to choose the value" prompt="Choose the value from the dropdown" xr:uid="{00000000-0002-0000-0300-00002E010000}">
          <x14:formula1>
            <xm:f>'Do Not Use Workings'!A1:AH1</xm:f>
          </x14:formula1>
          <xm:sqref>G304</xm:sqref>
        </x14:dataValidation>
        <x14:dataValidation type="list" allowBlank="1" showInputMessage="1" showErrorMessage="1" error="Please use the dropdown selector to choose the value" prompt="Choose the value from the dropdown" xr:uid="{00000000-0002-0000-0300-00002F010000}">
          <x14:formula1>
            <xm:f>'Do Not Use Workings'!A1:AH1</xm:f>
          </x14:formula1>
          <xm:sqref>G305</xm:sqref>
        </x14:dataValidation>
        <x14:dataValidation type="list" allowBlank="1" showInputMessage="1" showErrorMessage="1" error="Please use the dropdown selector to choose the value" prompt="Choose the value from the dropdown" xr:uid="{00000000-0002-0000-0300-000030010000}">
          <x14:formula1>
            <xm:f>'Do Not Use Workings'!A1:AH1</xm:f>
          </x14:formula1>
          <xm:sqref>G306</xm:sqref>
        </x14:dataValidation>
        <x14:dataValidation type="list" allowBlank="1" showInputMessage="1" showErrorMessage="1" error="Please use the dropdown selector to choose the value" prompt="Choose the value from the dropdown" xr:uid="{00000000-0002-0000-0300-000031010000}">
          <x14:formula1>
            <xm:f>'Do Not Use Workings'!A1:AH1</xm:f>
          </x14:formula1>
          <xm:sqref>G307</xm:sqref>
        </x14:dataValidation>
        <x14:dataValidation type="list" allowBlank="1" showInputMessage="1" showErrorMessage="1" error="Please use the dropdown selector to choose the value" prompt="Choose the value from the dropdown" xr:uid="{00000000-0002-0000-0300-000032010000}">
          <x14:formula1>
            <xm:f>'Do Not Use Workings'!A1:AH1</xm:f>
          </x14:formula1>
          <xm:sqref>G308</xm:sqref>
        </x14:dataValidation>
        <x14:dataValidation type="list" allowBlank="1" showInputMessage="1" showErrorMessage="1" error="Please use the dropdown selector to choose the value" prompt="Choose the value from the dropdown" xr:uid="{00000000-0002-0000-0300-000033010000}">
          <x14:formula1>
            <xm:f>'Do Not Use Workings'!A1:AH1</xm:f>
          </x14:formula1>
          <xm:sqref>G309</xm:sqref>
        </x14:dataValidation>
        <x14:dataValidation type="list" allowBlank="1" showInputMessage="1" showErrorMessage="1" error="Please use the dropdown selector to choose the value" prompt="Choose the value from the dropdown" xr:uid="{00000000-0002-0000-0300-000034010000}">
          <x14:formula1>
            <xm:f>'Do Not Use Workings'!A1:AH1</xm:f>
          </x14:formula1>
          <xm:sqref>G310</xm:sqref>
        </x14:dataValidation>
        <x14:dataValidation type="list" allowBlank="1" showInputMessage="1" showErrorMessage="1" error="Please use the dropdown selector to choose the value" prompt="Choose the value from the dropdown" xr:uid="{00000000-0002-0000-0300-000035010000}">
          <x14:formula1>
            <xm:f>'Do Not Use Workings'!A1:AH1</xm:f>
          </x14:formula1>
          <xm:sqref>G311</xm:sqref>
        </x14:dataValidation>
        <x14:dataValidation type="list" allowBlank="1" showInputMessage="1" showErrorMessage="1" error="Please use the dropdown selector to choose the value" prompt="Choose the value from the dropdown" xr:uid="{00000000-0002-0000-0300-000036010000}">
          <x14:formula1>
            <xm:f>'Do Not Use Workings'!A1:AH1</xm:f>
          </x14:formula1>
          <xm:sqref>G312</xm:sqref>
        </x14:dataValidation>
        <x14:dataValidation type="list" allowBlank="1" showInputMessage="1" showErrorMessage="1" error="Please use the dropdown selector to choose the value" prompt="Choose the value from the dropdown" xr:uid="{00000000-0002-0000-0300-000037010000}">
          <x14:formula1>
            <xm:f>'Do Not Use Workings'!A1:AH1</xm:f>
          </x14:formula1>
          <xm:sqref>G313</xm:sqref>
        </x14:dataValidation>
        <x14:dataValidation type="list" allowBlank="1" showInputMessage="1" showErrorMessage="1" error="Please use the dropdown selector to choose the value" prompt="Choose the value from the dropdown" xr:uid="{00000000-0002-0000-0300-000038010000}">
          <x14:formula1>
            <xm:f>'Do Not Use Workings'!A1:AH1</xm:f>
          </x14:formula1>
          <xm:sqref>G314</xm:sqref>
        </x14:dataValidation>
        <x14:dataValidation type="list" allowBlank="1" showInputMessage="1" showErrorMessage="1" error="Please use the dropdown selector to choose the value" prompt="Choose the value from the dropdown" xr:uid="{00000000-0002-0000-0300-000039010000}">
          <x14:formula1>
            <xm:f>'Do Not Use Workings'!A1:AH1</xm:f>
          </x14:formula1>
          <xm:sqref>G315</xm:sqref>
        </x14:dataValidation>
        <x14:dataValidation type="list" allowBlank="1" showInputMessage="1" showErrorMessage="1" error="Please use the dropdown selector to choose the value" prompt="Choose the value from the dropdown" xr:uid="{00000000-0002-0000-0300-00003A010000}">
          <x14:formula1>
            <xm:f>'Do Not Use Workings'!A1:AH1</xm:f>
          </x14:formula1>
          <xm:sqref>G316</xm:sqref>
        </x14:dataValidation>
        <x14:dataValidation type="list" allowBlank="1" showInputMessage="1" showErrorMessage="1" error="Please use the dropdown selector to choose the value" prompt="Choose the value from the dropdown" xr:uid="{00000000-0002-0000-0300-00003B010000}">
          <x14:formula1>
            <xm:f>'Do Not Use Workings'!A1:AH1</xm:f>
          </x14:formula1>
          <xm:sqref>G317</xm:sqref>
        </x14:dataValidation>
        <x14:dataValidation type="list" allowBlank="1" showInputMessage="1" showErrorMessage="1" error="Please use the dropdown selector to choose the value" prompt="Choose the value from the dropdown" xr:uid="{00000000-0002-0000-0300-00003C010000}">
          <x14:formula1>
            <xm:f>'Do Not Use Workings'!A1:AH1</xm:f>
          </x14:formula1>
          <xm:sqref>G318</xm:sqref>
        </x14:dataValidation>
        <x14:dataValidation type="list" allowBlank="1" showInputMessage="1" showErrorMessage="1" error="Please use the dropdown selector to choose the value" prompt="Choose the value from the dropdown" xr:uid="{00000000-0002-0000-0300-00003D010000}">
          <x14:formula1>
            <xm:f>'Do Not Use Workings'!A1:AH1</xm:f>
          </x14:formula1>
          <xm:sqref>G319</xm:sqref>
        </x14:dataValidation>
        <x14:dataValidation type="list" allowBlank="1" showInputMessage="1" showErrorMessage="1" error="Please use the dropdown selector to choose the value" prompt="Choose the value from the dropdown" xr:uid="{00000000-0002-0000-0300-00003E010000}">
          <x14:formula1>
            <xm:f>'Do Not Use Workings'!A1:AH1</xm:f>
          </x14:formula1>
          <xm:sqref>G320</xm:sqref>
        </x14:dataValidation>
        <x14:dataValidation type="list" allowBlank="1" showInputMessage="1" showErrorMessage="1" error="Please use the dropdown selector to choose the value" prompt="Choose the value from the dropdown" xr:uid="{00000000-0002-0000-0300-00003F010000}">
          <x14:formula1>
            <xm:f>'Do Not Use Workings'!A1:AH1</xm:f>
          </x14:formula1>
          <xm:sqref>G321</xm:sqref>
        </x14:dataValidation>
        <x14:dataValidation type="list" allowBlank="1" showInputMessage="1" showErrorMessage="1" error="Please use the dropdown selector to choose the value" prompt="Choose the value from the dropdown" xr:uid="{00000000-0002-0000-0300-000040010000}">
          <x14:formula1>
            <xm:f>'Do Not Use Workings'!A1:AH1</xm:f>
          </x14:formula1>
          <xm:sqref>G322</xm:sqref>
        </x14:dataValidation>
        <x14:dataValidation type="list" allowBlank="1" showInputMessage="1" showErrorMessage="1" error="Please use the dropdown selector to choose the value" prompt="Choose the value from the dropdown" xr:uid="{00000000-0002-0000-0300-000041010000}">
          <x14:formula1>
            <xm:f>'Do Not Use Workings'!A1:AH1</xm:f>
          </x14:formula1>
          <xm:sqref>G323</xm:sqref>
        </x14:dataValidation>
        <x14:dataValidation type="list" allowBlank="1" showInputMessage="1" showErrorMessage="1" error="Please use the dropdown selector to choose the value" prompt="Choose the value from the dropdown" xr:uid="{00000000-0002-0000-0300-000042010000}">
          <x14:formula1>
            <xm:f>'Do Not Use Workings'!A1:AH1</xm:f>
          </x14:formula1>
          <xm:sqref>G324</xm:sqref>
        </x14:dataValidation>
        <x14:dataValidation type="list" allowBlank="1" showInputMessage="1" showErrorMessage="1" error="Please use the dropdown selector to choose the value" prompt="Choose the value from the dropdown" xr:uid="{00000000-0002-0000-0300-000043010000}">
          <x14:formula1>
            <xm:f>'Do Not Use Workings'!A1:AH1</xm:f>
          </x14:formula1>
          <xm:sqref>G325</xm:sqref>
        </x14:dataValidation>
        <x14:dataValidation type="list" allowBlank="1" showInputMessage="1" showErrorMessage="1" error="Please use the dropdown selector to choose the value" prompt="Choose the value from the dropdown" xr:uid="{00000000-0002-0000-0300-000044010000}">
          <x14:formula1>
            <xm:f>'Do Not Use Workings'!A1:AH1</xm:f>
          </x14:formula1>
          <xm:sqref>G326</xm:sqref>
        </x14:dataValidation>
        <x14:dataValidation type="list" allowBlank="1" showInputMessage="1" showErrorMessage="1" error="Please use the dropdown selector to choose the value" prompt="Choose the value from the dropdown" xr:uid="{00000000-0002-0000-0300-000045010000}">
          <x14:formula1>
            <xm:f>'Do Not Use Workings'!A1:AH1</xm:f>
          </x14:formula1>
          <xm:sqref>G327</xm:sqref>
        </x14:dataValidation>
        <x14:dataValidation type="list" allowBlank="1" showInputMessage="1" showErrorMessage="1" error="Please use the dropdown selector to choose the value" prompt="Choose the value from the dropdown" xr:uid="{00000000-0002-0000-0300-000046010000}">
          <x14:formula1>
            <xm:f>'Do Not Use Workings'!A1:AH1</xm:f>
          </x14:formula1>
          <xm:sqref>G328</xm:sqref>
        </x14:dataValidation>
        <x14:dataValidation type="list" allowBlank="1" showInputMessage="1" showErrorMessage="1" error="Please use the dropdown selector to choose the value" prompt="Choose the value from the dropdown" xr:uid="{00000000-0002-0000-0300-000047010000}">
          <x14:formula1>
            <xm:f>'Do Not Use Workings'!A1:AH1</xm:f>
          </x14:formula1>
          <xm:sqref>G329</xm:sqref>
        </x14:dataValidation>
        <x14:dataValidation type="list" allowBlank="1" showInputMessage="1" showErrorMessage="1" error="Please use the dropdown selector to choose the value" prompt="Choose the value from the dropdown" xr:uid="{00000000-0002-0000-0300-000048010000}">
          <x14:formula1>
            <xm:f>'Do Not Use Workings'!A1:AH1</xm:f>
          </x14:formula1>
          <xm:sqref>G330</xm:sqref>
        </x14:dataValidation>
        <x14:dataValidation type="list" allowBlank="1" showInputMessage="1" showErrorMessage="1" error="Please use the dropdown selector to choose the value" prompt="Choose the value from the dropdown" xr:uid="{00000000-0002-0000-0300-000049010000}">
          <x14:formula1>
            <xm:f>'Do Not Use Workings'!A1:AH1</xm:f>
          </x14:formula1>
          <xm:sqref>G331</xm:sqref>
        </x14:dataValidation>
        <x14:dataValidation type="list" allowBlank="1" showInputMessage="1" showErrorMessage="1" error="Please use the dropdown selector to choose the value" prompt="Choose the value from the dropdown" xr:uid="{00000000-0002-0000-0300-00004A010000}">
          <x14:formula1>
            <xm:f>'Do Not Use Workings'!A1:AH1</xm:f>
          </x14:formula1>
          <xm:sqref>G332</xm:sqref>
        </x14:dataValidation>
        <x14:dataValidation type="list" allowBlank="1" showInputMessage="1" showErrorMessage="1" error="Please use the dropdown selector to choose the value" prompt="Choose the value from the dropdown" xr:uid="{00000000-0002-0000-0300-00004B010000}">
          <x14:formula1>
            <xm:f>'Do Not Use Workings'!A1:AH1</xm:f>
          </x14:formula1>
          <xm:sqref>G333</xm:sqref>
        </x14:dataValidation>
        <x14:dataValidation type="list" allowBlank="1" showInputMessage="1" showErrorMessage="1" error="Please use the dropdown selector to choose the value" prompt="Choose the value from the dropdown" xr:uid="{00000000-0002-0000-0300-00004C010000}">
          <x14:formula1>
            <xm:f>'Do Not Use Workings'!A1:AH1</xm:f>
          </x14:formula1>
          <xm:sqref>G334</xm:sqref>
        </x14:dataValidation>
        <x14:dataValidation type="list" allowBlank="1" showInputMessage="1" showErrorMessage="1" error="Please use the dropdown selector to choose the value" prompt="Choose the value from the dropdown" xr:uid="{00000000-0002-0000-0300-00004D010000}">
          <x14:formula1>
            <xm:f>'Do Not Use Workings'!A1:AH1</xm:f>
          </x14:formula1>
          <xm:sqref>G335</xm:sqref>
        </x14:dataValidation>
        <x14:dataValidation type="list" allowBlank="1" showInputMessage="1" showErrorMessage="1" error="Please use the dropdown selector to choose the value" prompt="Choose the value from the dropdown" xr:uid="{00000000-0002-0000-0300-00004E010000}">
          <x14:formula1>
            <xm:f>'Do Not Use Workings'!A1:AH1</xm:f>
          </x14:formula1>
          <xm:sqref>G336</xm:sqref>
        </x14:dataValidation>
        <x14:dataValidation type="list" allowBlank="1" showInputMessage="1" showErrorMessage="1" error="Please use the dropdown selector to choose the value" prompt="Choose the value from the dropdown" xr:uid="{00000000-0002-0000-0300-00004F010000}">
          <x14:formula1>
            <xm:f>'Do Not Use Workings'!A1:AH1</xm:f>
          </x14:formula1>
          <xm:sqref>G337</xm:sqref>
        </x14:dataValidation>
        <x14:dataValidation type="list" allowBlank="1" showInputMessage="1" showErrorMessage="1" error="Please use the dropdown selector to choose the value" prompt="Choose the value from the dropdown" xr:uid="{00000000-0002-0000-0300-000050010000}">
          <x14:formula1>
            <xm:f>'Do Not Use Workings'!A1:AH1</xm:f>
          </x14:formula1>
          <xm:sqref>G338</xm:sqref>
        </x14:dataValidation>
        <x14:dataValidation type="list" allowBlank="1" showInputMessage="1" showErrorMessage="1" error="Please use the dropdown selector to choose the value" prompt="Choose the value from the dropdown" xr:uid="{00000000-0002-0000-0300-000051010000}">
          <x14:formula1>
            <xm:f>'Do Not Use Workings'!A1:AH1</xm:f>
          </x14:formula1>
          <xm:sqref>G339</xm:sqref>
        </x14:dataValidation>
        <x14:dataValidation type="list" allowBlank="1" showInputMessage="1" showErrorMessage="1" error="Please use the dropdown selector to choose the value" prompt="Choose the value from the dropdown" xr:uid="{00000000-0002-0000-0300-000052010000}">
          <x14:formula1>
            <xm:f>'Do Not Use Workings'!A1:AH1</xm:f>
          </x14:formula1>
          <xm:sqref>G340</xm:sqref>
        </x14:dataValidation>
        <x14:dataValidation type="list" allowBlank="1" showInputMessage="1" showErrorMessage="1" error="Please use the dropdown selector to choose the value" prompt="Choose the value from the dropdown" xr:uid="{00000000-0002-0000-0300-000053010000}">
          <x14:formula1>
            <xm:f>'Do Not Use Workings'!A1:AH1</xm:f>
          </x14:formula1>
          <xm:sqref>G341</xm:sqref>
        </x14:dataValidation>
        <x14:dataValidation type="list" allowBlank="1" showInputMessage="1" showErrorMessage="1" error="Please use the dropdown selector to choose the value" prompt="Choose the value from the dropdown" xr:uid="{00000000-0002-0000-0300-000054010000}">
          <x14:formula1>
            <xm:f>'Do Not Use Workings'!A1:AH1</xm:f>
          </x14:formula1>
          <xm:sqref>G342</xm:sqref>
        </x14:dataValidation>
        <x14:dataValidation type="list" allowBlank="1" showInputMessage="1" showErrorMessage="1" error="Please use the dropdown selector to choose the value" prompt="Choose the value from the dropdown" xr:uid="{00000000-0002-0000-0300-000055010000}">
          <x14:formula1>
            <xm:f>'Do Not Use Workings'!A1:AH1</xm:f>
          </x14:formula1>
          <xm:sqref>G343</xm:sqref>
        </x14:dataValidation>
        <x14:dataValidation type="list" allowBlank="1" showInputMessage="1" showErrorMessage="1" error="Please use the dropdown selector to choose the value" prompt="Choose the value from the dropdown" xr:uid="{00000000-0002-0000-0300-000056010000}">
          <x14:formula1>
            <xm:f>'Do Not Use Workings'!A1:AH1</xm:f>
          </x14:formula1>
          <xm:sqref>G344</xm:sqref>
        </x14:dataValidation>
        <x14:dataValidation type="list" allowBlank="1" showInputMessage="1" showErrorMessage="1" error="Please use the dropdown selector to choose the value" prompt="Choose the value from the dropdown" xr:uid="{00000000-0002-0000-0300-000057010000}">
          <x14:formula1>
            <xm:f>'Do Not Use Workings'!A1:AH1</xm:f>
          </x14:formula1>
          <xm:sqref>G345</xm:sqref>
        </x14:dataValidation>
        <x14:dataValidation type="list" allowBlank="1" showInputMessage="1" showErrorMessage="1" error="Please use the dropdown selector to choose the value" prompt="Choose the value from the dropdown" xr:uid="{00000000-0002-0000-0300-000058010000}">
          <x14:formula1>
            <xm:f>'Do Not Use Workings'!A1:AH1</xm:f>
          </x14:formula1>
          <xm:sqref>G346</xm:sqref>
        </x14:dataValidation>
        <x14:dataValidation type="list" allowBlank="1" showInputMessage="1" showErrorMessage="1" error="Please use the dropdown selector to choose the value" prompt="Choose the value from the dropdown" xr:uid="{00000000-0002-0000-0300-000059010000}">
          <x14:formula1>
            <xm:f>'Do Not Use Workings'!A1:AH1</xm:f>
          </x14:formula1>
          <xm:sqref>G347</xm:sqref>
        </x14:dataValidation>
        <x14:dataValidation type="list" allowBlank="1" showInputMessage="1" showErrorMessage="1" error="Please use the dropdown selector to choose the value" prompt="Choose the value from the dropdown" xr:uid="{00000000-0002-0000-0300-00005A010000}">
          <x14:formula1>
            <xm:f>'Do Not Use Workings'!A1:AH1</xm:f>
          </x14:formula1>
          <xm:sqref>G348</xm:sqref>
        </x14:dataValidation>
        <x14:dataValidation type="list" allowBlank="1" showInputMessage="1" showErrorMessage="1" error="Please use the dropdown selector to choose the value" prompt="Choose the value from the dropdown" xr:uid="{00000000-0002-0000-0300-00005B010000}">
          <x14:formula1>
            <xm:f>'Do Not Use Workings'!A1:AH1</xm:f>
          </x14:formula1>
          <xm:sqref>G349</xm:sqref>
        </x14:dataValidation>
        <x14:dataValidation type="list" allowBlank="1" showInputMessage="1" showErrorMessage="1" error="Please use the dropdown selector to choose the value" prompt="Choose the value from the dropdown" xr:uid="{00000000-0002-0000-0300-00005C010000}">
          <x14:formula1>
            <xm:f>'Do Not Use Workings'!A1:AH1</xm:f>
          </x14:formula1>
          <xm:sqref>G350</xm:sqref>
        </x14:dataValidation>
        <x14:dataValidation type="list" allowBlank="1" showInputMessage="1" showErrorMessage="1" error="Please use the dropdown selector to choose the value" prompt="Choose the value from the dropdown" xr:uid="{00000000-0002-0000-0300-00005D010000}">
          <x14:formula1>
            <xm:f>'Do Not Use Workings'!A1:AH1</xm:f>
          </x14:formula1>
          <xm:sqref>G351</xm:sqref>
        </x14:dataValidation>
        <x14:dataValidation type="list" allowBlank="1" showInputMessage="1" showErrorMessage="1" error="Please use the dropdown selector to choose the value" prompt="Choose the value from the dropdown" xr:uid="{00000000-0002-0000-0300-00005E010000}">
          <x14:formula1>
            <xm:f>'Do Not Use Workings'!A1:AH1</xm:f>
          </x14:formula1>
          <xm:sqref>G352</xm:sqref>
        </x14:dataValidation>
        <x14:dataValidation type="list" allowBlank="1" showInputMessage="1" showErrorMessage="1" error="Please use the dropdown selector to choose the value" prompt="Choose the value from the dropdown" xr:uid="{00000000-0002-0000-0300-00005F010000}">
          <x14:formula1>
            <xm:f>'Do Not Use Workings'!A1:AH1</xm:f>
          </x14:formula1>
          <xm:sqref>G353</xm:sqref>
        </x14:dataValidation>
        <x14:dataValidation type="list" allowBlank="1" showInputMessage="1" showErrorMessage="1" error="Please use the dropdown selector to choose the value" prompt="Choose the value from the dropdown" xr:uid="{00000000-0002-0000-0300-000060010000}">
          <x14:formula1>
            <xm:f>'Do Not Use Workings'!A1:AH1</xm:f>
          </x14:formula1>
          <xm:sqref>G354</xm:sqref>
        </x14:dataValidation>
        <x14:dataValidation type="list" allowBlank="1" showInputMessage="1" showErrorMessage="1" error="Please use the dropdown selector to choose the value" prompt="Choose the value from the dropdown" xr:uid="{00000000-0002-0000-0300-000061010000}">
          <x14:formula1>
            <xm:f>'Do Not Use Workings'!A1:AH1</xm:f>
          </x14:formula1>
          <xm:sqref>G355</xm:sqref>
        </x14:dataValidation>
        <x14:dataValidation type="list" allowBlank="1" showInputMessage="1" showErrorMessage="1" error="Please use the dropdown selector to choose the value" prompt="Choose the value from the dropdown" xr:uid="{00000000-0002-0000-0300-000062010000}">
          <x14:formula1>
            <xm:f>'Do Not Use Workings'!A1:AH1</xm:f>
          </x14:formula1>
          <xm:sqref>G356</xm:sqref>
        </x14:dataValidation>
        <x14:dataValidation type="list" allowBlank="1" showInputMessage="1" showErrorMessage="1" error="Please use the dropdown selector to choose the value" prompt="Choose the value from the dropdown" xr:uid="{00000000-0002-0000-0300-000063010000}">
          <x14:formula1>
            <xm:f>'Do Not Use Workings'!A1:AH1</xm:f>
          </x14:formula1>
          <xm:sqref>G357</xm:sqref>
        </x14:dataValidation>
        <x14:dataValidation type="list" allowBlank="1" showInputMessage="1" showErrorMessage="1" error="Please use the dropdown selector to choose the value" prompt="Choose the value from the dropdown" xr:uid="{00000000-0002-0000-0300-000064010000}">
          <x14:formula1>
            <xm:f>'Do Not Use Workings'!A1:AH1</xm:f>
          </x14:formula1>
          <xm:sqref>G358</xm:sqref>
        </x14:dataValidation>
        <x14:dataValidation type="list" allowBlank="1" showInputMessage="1" showErrorMessage="1" error="Please use the dropdown selector to choose the value" prompt="Choose the value from the dropdown" xr:uid="{00000000-0002-0000-0300-000065010000}">
          <x14:formula1>
            <xm:f>'Do Not Use Workings'!A1:AH1</xm:f>
          </x14:formula1>
          <xm:sqref>G359</xm:sqref>
        </x14:dataValidation>
        <x14:dataValidation type="list" allowBlank="1" showInputMessage="1" showErrorMessage="1" error="Please use the dropdown selector to choose the value" prompt="Choose the value from the dropdown" xr:uid="{00000000-0002-0000-0300-000066010000}">
          <x14:formula1>
            <xm:f>'Do Not Use Workings'!A1:AH1</xm:f>
          </x14:formula1>
          <xm:sqref>G360</xm:sqref>
        </x14:dataValidation>
        <x14:dataValidation type="list" allowBlank="1" showInputMessage="1" showErrorMessage="1" error="Please use the dropdown selector to choose the value" prompt="Choose the value from the dropdown" xr:uid="{00000000-0002-0000-0300-000067010000}">
          <x14:formula1>
            <xm:f>'Do Not Use Workings'!A1:AH1</xm:f>
          </x14:formula1>
          <xm:sqref>G361</xm:sqref>
        </x14:dataValidation>
        <x14:dataValidation type="list" allowBlank="1" showInputMessage="1" showErrorMessage="1" error="Please use the dropdown selector to choose the value" prompt="Choose the value from the dropdown" xr:uid="{00000000-0002-0000-0300-000068010000}">
          <x14:formula1>
            <xm:f>'Do Not Use Workings'!A1:AH1</xm:f>
          </x14:formula1>
          <xm:sqref>G362</xm:sqref>
        </x14:dataValidation>
        <x14:dataValidation type="list" allowBlank="1" showInputMessage="1" showErrorMessage="1" error="Please use the dropdown selector to choose the value" prompt="Choose the value from the dropdown" xr:uid="{00000000-0002-0000-0300-000069010000}">
          <x14:formula1>
            <xm:f>'Do Not Use Workings'!A1:AH1</xm:f>
          </x14:formula1>
          <xm:sqref>G363</xm:sqref>
        </x14:dataValidation>
        <x14:dataValidation type="list" allowBlank="1" showInputMessage="1" showErrorMessage="1" error="Please use the dropdown selector to choose the value" prompt="Choose the value from the dropdown" xr:uid="{00000000-0002-0000-0300-00006A010000}">
          <x14:formula1>
            <xm:f>'Do Not Use Workings'!A1:AH1</xm:f>
          </x14:formula1>
          <xm:sqref>G364</xm:sqref>
        </x14:dataValidation>
        <x14:dataValidation type="list" allowBlank="1" showInputMessage="1" showErrorMessage="1" error="Please use the dropdown selector to choose the value" prompt="Choose the value from the dropdown" xr:uid="{00000000-0002-0000-0300-00006B010000}">
          <x14:formula1>
            <xm:f>'Do Not Use Workings'!A1:AH1</xm:f>
          </x14:formula1>
          <xm:sqref>G365</xm:sqref>
        </x14:dataValidation>
        <x14:dataValidation type="list" allowBlank="1" showInputMessage="1" showErrorMessage="1" error="Please use the dropdown selector to choose the value" prompt="Choose the value from the dropdown" xr:uid="{00000000-0002-0000-0300-00006C010000}">
          <x14:formula1>
            <xm:f>'Do Not Use Workings'!A1:AH1</xm:f>
          </x14:formula1>
          <xm:sqref>G366</xm:sqref>
        </x14:dataValidation>
        <x14:dataValidation type="list" allowBlank="1" showInputMessage="1" showErrorMessage="1" error="Please use the dropdown selector to choose the value" prompt="Choose the value from the dropdown" xr:uid="{00000000-0002-0000-0300-00006D010000}">
          <x14:formula1>
            <xm:f>'Do Not Use Workings'!A1:AH1</xm:f>
          </x14:formula1>
          <xm:sqref>G367</xm:sqref>
        </x14:dataValidation>
        <x14:dataValidation type="list" allowBlank="1" showInputMessage="1" showErrorMessage="1" error="Please use the dropdown selector to choose the value" prompt="Choose the value from the dropdown" xr:uid="{00000000-0002-0000-0300-00006E010000}">
          <x14:formula1>
            <xm:f>'Do Not Use Workings'!A1:AH1</xm:f>
          </x14:formula1>
          <xm:sqref>G368</xm:sqref>
        </x14:dataValidation>
        <x14:dataValidation type="list" allowBlank="1" showInputMessage="1" showErrorMessage="1" error="Please use the dropdown selector to choose the value" prompt="Choose the value from the dropdown" xr:uid="{00000000-0002-0000-0300-00006F010000}">
          <x14:formula1>
            <xm:f>'Do Not Use Workings'!A1:AH1</xm:f>
          </x14:formula1>
          <xm:sqref>G369</xm:sqref>
        </x14:dataValidation>
        <x14:dataValidation type="list" allowBlank="1" showInputMessage="1" showErrorMessage="1" error="Please use the dropdown selector to choose the value" prompt="Choose the value from the dropdown" xr:uid="{00000000-0002-0000-0300-000070010000}">
          <x14:formula1>
            <xm:f>'Do Not Use Workings'!A1:AH1</xm:f>
          </x14:formula1>
          <xm:sqref>G370</xm:sqref>
        </x14:dataValidation>
        <x14:dataValidation type="list" allowBlank="1" showInputMessage="1" showErrorMessage="1" error="Please use the dropdown selector to choose the value" prompt="Choose the value from the dropdown" xr:uid="{00000000-0002-0000-0300-000071010000}">
          <x14:formula1>
            <xm:f>'Do Not Use Workings'!A1:AH1</xm:f>
          </x14:formula1>
          <xm:sqref>G371</xm:sqref>
        </x14:dataValidation>
        <x14:dataValidation type="list" allowBlank="1" showInputMessage="1" showErrorMessage="1" error="Please use the dropdown selector to choose the value" prompt="Choose the value from the dropdown" xr:uid="{00000000-0002-0000-0300-000072010000}">
          <x14:formula1>
            <xm:f>'Do Not Use Workings'!A1:AH1</xm:f>
          </x14:formula1>
          <xm:sqref>G372</xm:sqref>
        </x14:dataValidation>
        <x14:dataValidation type="list" allowBlank="1" showInputMessage="1" showErrorMessage="1" error="Please use the dropdown selector to choose the value" prompt="Choose the value from the dropdown" xr:uid="{00000000-0002-0000-0300-000073010000}">
          <x14:formula1>
            <xm:f>'Do Not Use Workings'!A1:AH1</xm:f>
          </x14:formula1>
          <xm:sqref>G373</xm:sqref>
        </x14:dataValidation>
        <x14:dataValidation type="list" allowBlank="1" showInputMessage="1" showErrorMessage="1" error="Please use the dropdown selector to choose the value" prompt="Choose the value from the dropdown" xr:uid="{00000000-0002-0000-0300-000074010000}">
          <x14:formula1>
            <xm:f>'Do Not Use Workings'!A1:AH1</xm:f>
          </x14:formula1>
          <xm:sqref>G374</xm:sqref>
        </x14:dataValidation>
        <x14:dataValidation type="list" allowBlank="1" showInputMessage="1" showErrorMessage="1" error="Please use the dropdown selector to choose the value" prompt="Choose the value from the dropdown" xr:uid="{00000000-0002-0000-0300-000075010000}">
          <x14:formula1>
            <xm:f>'Do Not Use Workings'!A1:AH1</xm:f>
          </x14:formula1>
          <xm:sqref>G375</xm:sqref>
        </x14:dataValidation>
        <x14:dataValidation type="list" allowBlank="1" showInputMessage="1" showErrorMessage="1" error="Please use the dropdown selector to choose the value" prompt="Choose the value from the dropdown" xr:uid="{00000000-0002-0000-0300-000076010000}">
          <x14:formula1>
            <xm:f>'Do Not Use Workings'!A1:AH1</xm:f>
          </x14:formula1>
          <xm:sqref>G376</xm:sqref>
        </x14:dataValidation>
        <x14:dataValidation type="list" allowBlank="1" showInputMessage="1" showErrorMessage="1" error="Please use the dropdown selector to choose the value" prompt="Choose the value from the dropdown" xr:uid="{00000000-0002-0000-0300-000077010000}">
          <x14:formula1>
            <xm:f>'Do Not Use Workings'!A1:AH1</xm:f>
          </x14:formula1>
          <xm:sqref>G377</xm:sqref>
        </x14:dataValidation>
        <x14:dataValidation type="list" allowBlank="1" showInputMessage="1" showErrorMessage="1" error="Please use the dropdown selector to choose the value" prompt="Choose the value from the dropdown" xr:uid="{00000000-0002-0000-0300-000078010000}">
          <x14:formula1>
            <xm:f>'Do Not Use Workings'!A1:AH1</xm:f>
          </x14:formula1>
          <xm:sqref>G378</xm:sqref>
        </x14:dataValidation>
        <x14:dataValidation type="list" allowBlank="1" showInputMessage="1" showErrorMessage="1" error="Please use the dropdown selector to choose the value" prompt="Choose the value from the dropdown" xr:uid="{00000000-0002-0000-0300-000079010000}">
          <x14:formula1>
            <xm:f>'Do Not Use Workings'!A1:AH1</xm:f>
          </x14:formula1>
          <xm:sqref>G379</xm:sqref>
        </x14:dataValidation>
        <x14:dataValidation type="list" allowBlank="1" showInputMessage="1" showErrorMessage="1" error="Please use the dropdown selector to choose the value" prompt="Choose the value from the dropdown" xr:uid="{00000000-0002-0000-0300-00007A010000}">
          <x14:formula1>
            <xm:f>'Do Not Use Workings'!A1:AH1</xm:f>
          </x14:formula1>
          <xm:sqref>G380</xm:sqref>
        </x14:dataValidation>
        <x14:dataValidation type="list" allowBlank="1" showInputMessage="1" showErrorMessage="1" error="Please use the dropdown selector to choose the value" prompt="Choose the value from the dropdown" xr:uid="{00000000-0002-0000-0300-00007B010000}">
          <x14:formula1>
            <xm:f>'Do Not Use Workings'!A1:AH1</xm:f>
          </x14:formula1>
          <xm:sqref>G381</xm:sqref>
        </x14:dataValidation>
        <x14:dataValidation type="list" allowBlank="1" showInputMessage="1" showErrorMessage="1" error="Please use the dropdown selector to choose the value" prompt="Choose the value from the dropdown" xr:uid="{00000000-0002-0000-0300-00007C010000}">
          <x14:formula1>
            <xm:f>'Do Not Use Workings'!A1:AH1</xm:f>
          </x14:formula1>
          <xm:sqref>G382</xm:sqref>
        </x14:dataValidation>
        <x14:dataValidation type="list" allowBlank="1" showInputMessage="1" showErrorMessage="1" error="Please use the dropdown selector to choose the value" prompt="Choose the value from the dropdown" xr:uid="{00000000-0002-0000-0300-00007D010000}">
          <x14:formula1>
            <xm:f>'Do Not Use Workings'!A1:AH1</xm:f>
          </x14:formula1>
          <xm:sqref>G383</xm:sqref>
        </x14:dataValidation>
        <x14:dataValidation type="list" allowBlank="1" showInputMessage="1" showErrorMessage="1" error="Please use the dropdown selector to choose the value" prompt="Choose the value from the dropdown" xr:uid="{00000000-0002-0000-0300-00007E010000}">
          <x14:formula1>
            <xm:f>'Do Not Use Workings'!A1:AH1</xm:f>
          </x14:formula1>
          <xm:sqref>G384</xm:sqref>
        </x14:dataValidation>
        <x14:dataValidation type="list" allowBlank="1" showInputMessage="1" showErrorMessage="1" error="Please use the dropdown selector to choose the value" prompt="Choose the value from the dropdown" xr:uid="{00000000-0002-0000-0300-00007F010000}">
          <x14:formula1>
            <xm:f>'Do Not Use Workings'!A1:AH1</xm:f>
          </x14:formula1>
          <xm:sqref>G385</xm:sqref>
        </x14:dataValidation>
        <x14:dataValidation type="list" allowBlank="1" showInputMessage="1" showErrorMessage="1" error="Please use the dropdown selector to choose the value" prompt="Choose the value from the dropdown" xr:uid="{00000000-0002-0000-0300-000080010000}">
          <x14:formula1>
            <xm:f>'Do Not Use Workings'!A1:AH1</xm:f>
          </x14:formula1>
          <xm:sqref>G386</xm:sqref>
        </x14:dataValidation>
        <x14:dataValidation type="list" allowBlank="1" showInputMessage="1" showErrorMessage="1" error="Please use the dropdown selector to choose the value" prompt="Choose the value from the dropdown" xr:uid="{00000000-0002-0000-0300-000081010000}">
          <x14:formula1>
            <xm:f>'Do Not Use Workings'!A1:AH1</xm:f>
          </x14:formula1>
          <xm:sqref>G387</xm:sqref>
        </x14:dataValidation>
        <x14:dataValidation type="list" allowBlank="1" showInputMessage="1" showErrorMessage="1" error="Please use the dropdown selector to choose the value" prompt="Choose the value from the dropdown" xr:uid="{00000000-0002-0000-0300-000082010000}">
          <x14:formula1>
            <xm:f>'Do Not Use Workings'!A1:AH1</xm:f>
          </x14:formula1>
          <xm:sqref>G388</xm:sqref>
        </x14:dataValidation>
        <x14:dataValidation type="list" allowBlank="1" showInputMessage="1" showErrorMessage="1" error="Please use the dropdown selector to choose the value" prompt="Choose the value from the dropdown" xr:uid="{00000000-0002-0000-0300-000083010000}">
          <x14:formula1>
            <xm:f>'Do Not Use Workings'!A1:AH1</xm:f>
          </x14:formula1>
          <xm:sqref>G389</xm:sqref>
        </x14:dataValidation>
        <x14:dataValidation type="list" allowBlank="1" showInputMessage="1" showErrorMessage="1" error="Please use the dropdown selector to choose the value" prompt="Choose the value from the dropdown" xr:uid="{00000000-0002-0000-0300-000084010000}">
          <x14:formula1>
            <xm:f>'Do Not Use Workings'!A1:AH1</xm:f>
          </x14:formula1>
          <xm:sqref>G390</xm:sqref>
        </x14:dataValidation>
        <x14:dataValidation type="list" allowBlank="1" showInputMessage="1" showErrorMessage="1" error="Please use the dropdown selector to choose the value" prompt="Choose the value from the dropdown" xr:uid="{00000000-0002-0000-0300-000085010000}">
          <x14:formula1>
            <xm:f>'Do Not Use Workings'!A1:AH1</xm:f>
          </x14:formula1>
          <xm:sqref>G391</xm:sqref>
        </x14:dataValidation>
        <x14:dataValidation type="list" allowBlank="1" showInputMessage="1" showErrorMessage="1" error="Please use the dropdown selector to choose the value" prompt="Choose the value from the dropdown" xr:uid="{00000000-0002-0000-0300-000086010000}">
          <x14:formula1>
            <xm:f>'Do Not Use Workings'!A1:AH1</xm:f>
          </x14:formula1>
          <xm:sqref>G392</xm:sqref>
        </x14:dataValidation>
        <x14:dataValidation type="list" allowBlank="1" showInputMessage="1" showErrorMessage="1" error="Please use the dropdown selector to choose the value" prompt="Choose the value from the dropdown" xr:uid="{00000000-0002-0000-0300-000087010000}">
          <x14:formula1>
            <xm:f>'Do Not Use Workings'!A1:AH1</xm:f>
          </x14:formula1>
          <xm:sqref>G393</xm:sqref>
        </x14:dataValidation>
        <x14:dataValidation type="list" allowBlank="1" showInputMessage="1" showErrorMessage="1" error="Please use the dropdown selector to choose the value" prompt="Choose the value from the dropdown" xr:uid="{00000000-0002-0000-0300-000088010000}">
          <x14:formula1>
            <xm:f>'Do Not Use Workings'!A1:AH1</xm:f>
          </x14:formula1>
          <xm:sqref>G394</xm:sqref>
        </x14:dataValidation>
        <x14:dataValidation type="list" allowBlank="1" showInputMessage="1" showErrorMessage="1" error="Please use the dropdown selector to choose the value" prompt="Choose the value from the dropdown" xr:uid="{00000000-0002-0000-0300-000089010000}">
          <x14:formula1>
            <xm:f>'Do Not Use Workings'!A1:AH1</xm:f>
          </x14:formula1>
          <xm:sqref>G395</xm:sqref>
        </x14:dataValidation>
        <x14:dataValidation type="list" allowBlank="1" showInputMessage="1" showErrorMessage="1" error="Please use the dropdown selector to choose the value" prompt="Choose the value from the dropdown" xr:uid="{00000000-0002-0000-0300-00008A010000}">
          <x14:formula1>
            <xm:f>'Do Not Use Workings'!A1:AH1</xm:f>
          </x14:formula1>
          <xm:sqref>G396</xm:sqref>
        </x14:dataValidation>
        <x14:dataValidation type="list" allowBlank="1" showInputMessage="1" showErrorMessage="1" error="Please use the dropdown selector to choose the value" prompt="Choose the value from the dropdown" xr:uid="{00000000-0002-0000-0300-00008B010000}">
          <x14:formula1>
            <xm:f>'Do Not Use Workings'!A1:AH1</xm:f>
          </x14:formula1>
          <xm:sqref>G397</xm:sqref>
        </x14:dataValidation>
        <x14:dataValidation type="list" allowBlank="1" showInputMessage="1" showErrorMessage="1" error="Please use the dropdown selector to choose the value" prompt="Choose the value from the dropdown" xr:uid="{00000000-0002-0000-0300-00008C010000}">
          <x14:formula1>
            <xm:f>'Do Not Use Workings'!A1:AH1</xm:f>
          </x14:formula1>
          <xm:sqref>G398</xm:sqref>
        </x14:dataValidation>
        <x14:dataValidation type="list" allowBlank="1" showInputMessage="1" showErrorMessage="1" error="Please use the dropdown selector to choose the value" prompt="Choose the value from the dropdown" xr:uid="{00000000-0002-0000-0300-00008D010000}">
          <x14:formula1>
            <xm:f>'Do Not Use Workings'!A1:AH1</xm:f>
          </x14:formula1>
          <xm:sqref>G399</xm:sqref>
        </x14:dataValidation>
        <x14:dataValidation type="list" allowBlank="1" showInputMessage="1" showErrorMessage="1" error="Please use the dropdown selector to choose the value" prompt="Choose the value from the dropdown" xr:uid="{00000000-0002-0000-0300-00008E010000}">
          <x14:formula1>
            <xm:f>'Do Not Use Workings'!A1:AH1</xm:f>
          </x14:formula1>
          <xm:sqref>G400</xm:sqref>
        </x14:dataValidation>
        <x14:dataValidation type="list" allowBlank="1" showInputMessage="1" showErrorMessage="1" error="Please use the dropdown selector to choose the value" prompt="Choose the value from the dropdown" xr:uid="{00000000-0002-0000-0300-00008F010000}">
          <x14:formula1>
            <xm:f>'Do Not Use Workings'!A1:AH1</xm:f>
          </x14:formula1>
          <xm:sqref>G401</xm:sqref>
        </x14:dataValidation>
        <x14:dataValidation type="list" allowBlank="1" showInputMessage="1" showErrorMessage="1" error="Please use the dropdown selector to choose the value" prompt="Choose the value from the dropdown" xr:uid="{00000000-0002-0000-0300-000090010000}">
          <x14:formula1>
            <xm:f>'Do Not Use Workings'!A1:AH1</xm:f>
          </x14:formula1>
          <xm:sqref>G402</xm:sqref>
        </x14:dataValidation>
        <x14:dataValidation type="list" allowBlank="1" showInputMessage="1" showErrorMessage="1" error="Please use the dropdown selector to choose the value" prompt="Choose the value from the dropdown" xr:uid="{00000000-0002-0000-0300-000091010000}">
          <x14:formula1>
            <xm:f>'Do Not Use Workings'!A1:AH1</xm:f>
          </x14:formula1>
          <xm:sqref>G403</xm:sqref>
        </x14:dataValidation>
        <x14:dataValidation type="list" allowBlank="1" showInputMessage="1" showErrorMessage="1" error="Please use the dropdown selector to choose the value" prompt="Choose the value from the dropdown" xr:uid="{00000000-0002-0000-0300-000092010000}">
          <x14:formula1>
            <xm:f>'Do Not Use Workings'!A1:AH1</xm:f>
          </x14:formula1>
          <xm:sqref>G404</xm:sqref>
        </x14:dataValidation>
        <x14:dataValidation type="list" allowBlank="1" showInputMessage="1" showErrorMessage="1" error="Please use the dropdown selector to choose the value" prompt="Choose the value from the dropdown" xr:uid="{00000000-0002-0000-0300-000093010000}">
          <x14:formula1>
            <xm:f>'Do Not Use Workings'!A1:AH1</xm:f>
          </x14:formula1>
          <xm:sqref>G405</xm:sqref>
        </x14:dataValidation>
        <x14:dataValidation type="list" allowBlank="1" showInputMessage="1" showErrorMessage="1" error="Please use the dropdown selector to choose the value" prompt="Choose the value from the dropdown" xr:uid="{00000000-0002-0000-0300-000094010000}">
          <x14:formula1>
            <xm:f>'Do Not Use Workings'!A1:AH1</xm:f>
          </x14:formula1>
          <xm:sqref>G406</xm:sqref>
        </x14:dataValidation>
        <x14:dataValidation type="list" allowBlank="1" showInputMessage="1" showErrorMessage="1" error="Please use the dropdown selector to choose the value" prompt="Choose the value from the dropdown" xr:uid="{00000000-0002-0000-0300-000095010000}">
          <x14:formula1>
            <xm:f>'Do Not Use Workings'!A1:AH1</xm:f>
          </x14:formula1>
          <xm:sqref>G407</xm:sqref>
        </x14:dataValidation>
        <x14:dataValidation type="list" allowBlank="1" showInputMessage="1" showErrorMessage="1" error="Please use the dropdown selector to choose the value" prompt="Choose the value from the dropdown" xr:uid="{00000000-0002-0000-0300-000096010000}">
          <x14:formula1>
            <xm:f>'Do Not Use Workings'!A1:AH1</xm:f>
          </x14:formula1>
          <xm:sqref>G408</xm:sqref>
        </x14:dataValidation>
        <x14:dataValidation type="list" allowBlank="1" showInputMessage="1" showErrorMessage="1" error="Please use the dropdown selector to choose the value" prompt="Choose the value from the dropdown" xr:uid="{00000000-0002-0000-0300-000097010000}">
          <x14:formula1>
            <xm:f>'Do Not Use Workings'!A1:AH1</xm:f>
          </x14:formula1>
          <xm:sqref>G409</xm:sqref>
        </x14:dataValidation>
        <x14:dataValidation type="list" allowBlank="1" showInputMessage="1" showErrorMessage="1" error="Please use the dropdown selector to choose the value" prompt="Choose the value from the dropdown" xr:uid="{00000000-0002-0000-0300-000098010000}">
          <x14:formula1>
            <xm:f>'Do Not Use Workings'!A1:AH1</xm:f>
          </x14:formula1>
          <xm:sqref>G410</xm:sqref>
        </x14:dataValidation>
        <x14:dataValidation type="list" allowBlank="1" showInputMessage="1" showErrorMessage="1" error="Please use the dropdown selector to choose the value" prompt="Choose the value from the dropdown" xr:uid="{00000000-0002-0000-0300-000099010000}">
          <x14:formula1>
            <xm:f>'Do Not Use Workings'!A1:AH1</xm:f>
          </x14:formula1>
          <xm:sqref>G411</xm:sqref>
        </x14:dataValidation>
        <x14:dataValidation type="list" allowBlank="1" showInputMessage="1" showErrorMessage="1" error="Please use the dropdown selector to choose the value" prompt="Choose the value from the dropdown" xr:uid="{00000000-0002-0000-0300-00009A010000}">
          <x14:formula1>
            <xm:f>'Do Not Use Workings'!A1:AH1</xm:f>
          </x14:formula1>
          <xm:sqref>G412</xm:sqref>
        </x14:dataValidation>
        <x14:dataValidation type="list" allowBlank="1" showInputMessage="1" showErrorMessage="1" error="Please use the dropdown selector to choose the value" prompt="Choose the value from the dropdown" xr:uid="{00000000-0002-0000-0300-00009B010000}">
          <x14:formula1>
            <xm:f>'Do Not Use Workings'!A1:AH1</xm:f>
          </x14:formula1>
          <xm:sqref>G413</xm:sqref>
        </x14:dataValidation>
        <x14:dataValidation type="list" allowBlank="1" showInputMessage="1" showErrorMessage="1" error="Please use the dropdown selector to choose the value" prompt="Choose the value from the dropdown" xr:uid="{00000000-0002-0000-0300-00009C010000}">
          <x14:formula1>
            <xm:f>'Do Not Use Workings'!A1:AH1</xm:f>
          </x14:formula1>
          <xm:sqref>G414</xm:sqref>
        </x14:dataValidation>
        <x14:dataValidation type="list" allowBlank="1" showInputMessage="1" showErrorMessage="1" error="Please use the dropdown selector to choose the value" prompt="Choose the value from the dropdown" xr:uid="{00000000-0002-0000-0300-00009D010000}">
          <x14:formula1>
            <xm:f>'Do Not Use Workings'!A1:AH1</xm:f>
          </x14:formula1>
          <xm:sqref>G415</xm:sqref>
        </x14:dataValidation>
        <x14:dataValidation type="list" allowBlank="1" showInputMessage="1" showErrorMessage="1" error="Please use the dropdown selector to choose the value" prompt="Choose the value from the dropdown" xr:uid="{00000000-0002-0000-0300-00009E010000}">
          <x14:formula1>
            <xm:f>'Do Not Use Workings'!A1:AH1</xm:f>
          </x14:formula1>
          <xm:sqref>G416</xm:sqref>
        </x14:dataValidation>
        <x14:dataValidation type="list" allowBlank="1" showInputMessage="1" showErrorMessage="1" error="Please use the dropdown selector to choose the value" prompt="Choose the value from the dropdown" xr:uid="{00000000-0002-0000-0300-00009F010000}">
          <x14:formula1>
            <xm:f>'Do Not Use Workings'!A1:AH1</xm:f>
          </x14:formula1>
          <xm:sqref>G417</xm:sqref>
        </x14:dataValidation>
        <x14:dataValidation type="list" allowBlank="1" showInputMessage="1" showErrorMessage="1" error="Please use the dropdown selector to choose the value" prompt="Choose the value from the dropdown" xr:uid="{00000000-0002-0000-0300-0000A0010000}">
          <x14:formula1>
            <xm:f>'Do Not Use Workings'!A1:AH1</xm:f>
          </x14:formula1>
          <xm:sqref>G418</xm:sqref>
        </x14:dataValidation>
        <x14:dataValidation type="list" allowBlank="1" showInputMessage="1" showErrorMessage="1" error="Please use the dropdown selector to choose the value" prompt="Choose the value from the dropdown" xr:uid="{00000000-0002-0000-0300-0000A1010000}">
          <x14:formula1>
            <xm:f>'Do Not Use Workings'!A1:AH1</xm:f>
          </x14:formula1>
          <xm:sqref>G419</xm:sqref>
        </x14:dataValidation>
        <x14:dataValidation type="list" allowBlank="1" showInputMessage="1" showErrorMessage="1" error="Please use the dropdown selector to choose the value" prompt="Choose the value from the dropdown" xr:uid="{00000000-0002-0000-0300-0000A2010000}">
          <x14:formula1>
            <xm:f>'Do Not Use Workings'!A1:AH1</xm:f>
          </x14:formula1>
          <xm:sqref>G420</xm:sqref>
        </x14:dataValidation>
        <x14:dataValidation type="list" allowBlank="1" showInputMessage="1" showErrorMessage="1" error="Please use the dropdown selector to choose the value" prompt="Choose the value from the dropdown" xr:uid="{00000000-0002-0000-0300-0000A3010000}">
          <x14:formula1>
            <xm:f>'Do Not Use Workings'!A1:AH1</xm:f>
          </x14:formula1>
          <xm:sqref>G421</xm:sqref>
        </x14:dataValidation>
        <x14:dataValidation type="list" allowBlank="1" showInputMessage="1" showErrorMessage="1" error="Please use the dropdown selector to choose the value" prompt="Choose the value from the dropdown" xr:uid="{00000000-0002-0000-0300-0000A4010000}">
          <x14:formula1>
            <xm:f>'Do Not Use Workings'!A1:AH1</xm:f>
          </x14:formula1>
          <xm:sqref>G422</xm:sqref>
        </x14:dataValidation>
        <x14:dataValidation type="list" allowBlank="1" showInputMessage="1" showErrorMessage="1" error="Please use the dropdown selector to choose the value" prompt="Choose the value from the dropdown" xr:uid="{00000000-0002-0000-0300-0000A5010000}">
          <x14:formula1>
            <xm:f>'Do Not Use Workings'!A1:AH1</xm:f>
          </x14:formula1>
          <xm:sqref>G423</xm:sqref>
        </x14:dataValidation>
        <x14:dataValidation type="list" allowBlank="1" showInputMessage="1" showErrorMessage="1" error="Please use the dropdown selector to choose the value" prompt="Choose the value from the dropdown" xr:uid="{00000000-0002-0000-0300-0000A6010000}">
          <x14:formula1>
            <xm:f>'Do Not Use Workings'!A1:AH1</xm:f>
          </x14:formula1>
          <xm:sqref>G424</xm:sqref>
        </x14:dataValidation>
        <x14:dataValidation type="list" allowBlank="1" showInputMessage="1" showErrorMessage="1" error="Please use the dropdown selector to choose the value" prompt="Choose the value from the dropdown" xr:uid="{00000000-0002-0000-0300-0000A7010000}">
          <x14:formula1>
            <xm:f>'Do Not Use Workings'!A1:AH1</xm:f>
          </x14:formula1>
          <xm:sqref>G425</xm:sqref>
        </x14:dataValidation>
        <x14:dataValidation type="list" allowBlank="1" showInputMessage="1" showErrorMessage="1" error="Please use the dropdown selector to choose the value" prompt="Choose the value from the dropdown" xr:uid="{00000000-0002-0000-0300-0000A8010000}">
          <x14:formula1>
            <xm:f>'Do Not Use Workings'!A1:AH1</xm:f>
          </x14:formula1>
          <xm:sqref>G426</xm:sqref>
        </x14:dataValidation>
        <x14:dataValidation type="list" allowBlank="1" showInputMessage="1" showErrorMessage="1" error="Please use the dropdown selector to choose the value" prompt="Choose the value from the dropdown" xr:uid="{00000000-0002-0000-0300-0000A9010000}">
          <x14:formula1>
            <xm:f>'Do Not Use Workings'!A1:AH1</xm:f>
          </x14:formula1>
          <xm:sqref>G427</xm:sqref>
        </x14:dataValidation>
        <x14:dataValidation type="list" allowBlank="1" showInputMessage="1" showErrorMessage="1" error="Please use the dropdown selector to choose the value" prompt="Choose the value from the dropdown" xr:uid="{00000000-0002-0000-0300-0000AA010000}">
          <x14:formula1>
            <xm:f>'Do Not Use Workings'!A1:AH1</xm:f>
          </x14:formula1>
          <xm:sqref>G428</xm:sqref>
        </x14:dataValidation>
        <x14:dataValidation type="list" allowBlank="1" showInputMessage="1" showErrorMessage="1" error="Please use the dropdown selector to choose the value" prompt="Choose the value from the dropdown" xr:uid="{00000000-0002-0000-0300-0000AB010000}">
          <x14:formula1>
            <xm:f>'Do Not Use Workings'!A1:AH1</xm:f>
          </x14:formula1>
          <xm:sqref>G429</xm:sqref>
        </x14:dataValidation>
        <x14:dataValidation type="list" allowBlank="1" showInputMessage="1" showErrorMessage="1" error="Please use the dropdown selector to choose the value" prompt="Choose the value from the dropdown" xr:uid="{00000000-0002-0000-0300-0000AC010000}">
          <x14:formula1>
            <xm:f>'Do Not Use Workings'!A1:AH1</xm:f>
          </x14:formula1>
          <xm:sqref>G430</xm:sqref>
        </x14:dataValidation>
        <x14:dataValidation type="list" allowBlank="1" showInputMessage="1" showErrorMessage="1" error="Please use the dropdown selector to choose the value" prompt="Choose the value from the dropdown" xr:uid="{00000000-0002-0000-0300-0000AD010000}">
          <x14:formula1>
            <xm:f>'Do Not Use Workings'!A1:AH1</xm:f>
          </x14:formula1>
          <xm:sqref>G431</xm:sqref>
        </x14:dataValidation>
        <x14:dataValidation type="list" allowBlank="1" showInputMessage="1" showErrorMessage="1" error="Please use the dropdown selector to choose the value" prompt="Choose the value from the dropdown" xr:uid="{00000000-0002-0000-0300-0000AE010000}">
          <x14:formula1>
            <xm:f>'Do Not Use Workings'!A1:AH1</xm:f>
          </x14:formula1>
          <xm:sqref>G432</xm:sqref>
        </x14:dataValidation>
        <x14:dataValidation type="list" allowBlank="1" showInputMessage="1" showErrorMessage="1" error="Please use the dropdown selector to choose the value" prompt="Choose the value from the dropdown" xr:uid="{00000000-0002-0000-0300-0000AF010000}">
          <x14:formula1>
            <xm:f>'Do Not Use Workings'!A1:AH1</xm:f>
          </x14:formula1>
          <xm:sqref>G433</xm:sqref>
        </x14:dataValidation>
        <x14:dataValidation type="list" allowBlank="1" showInputMessage="1" showErrorMessage="1" error="Please use the dropdown selector to choose the value" prompt="Choose the value from the dropdown" xr:uid="{00000000-0002-0000-0300-0000B0010000}">
          <x14:formula1>
            <xm:f>'Do Not Use Workings'!A1:AH1</xm:f>
          </x14:formula1>
          <xm:sqref>G434</xm:sqref>
        </x14:dataValidation>
        <x14:dataValidation type="list" allowBlank="1" showInputMessage="1" showErrorMessage="1" error="Please use the dropdown selector to choose the value" prompt="Choose the value from the dropdown" xr:uid="{00000000-0002-0000-0300-0000B1010000}">
          <x14:formula1>
            <xm:f>'Do Not Use Workings'!A1:AH1</xm:f>
          </x14:formula1>
          <xm:sqref>G435</xm:sqref>
        </x14:dataValidation>
        <x14:dataValidation type="list" allowBlank="1" showInputMessage="1" showErrorMessage="1" error="Please use the dropdown selector to choose the value" prompt="Choose the value from the dropdown" xr:uid="{00000000-0002-0000-0300-0000B2010000}">
          <x14:formula1>
            <xm:f>'Do Not Use Workings'!A1:AH1</xm:f>
          </x14:formula1>
          <xm:sqref>G436</xm:sqref>
        </x14:dataValidation>
        <x14:dataValidation type="list" allowBlank="1" showInputMessage="1" showErrorMessage="1" error="Please use the dropdown selector to choose the value" prompt="Choose the value from the dropdown" xr:uid="{00000000-0002-0000-0300-0000B3010000}">
          <x14:formula1>
            <xm:f>'Do Not Use Workings'!A1:AH1</xm:f>
          </x14:formula1>
          <xm:sqref>G437</xm:sqref>
        </x14:dataValidation>
        <x14:dataValidation type="list" allowBlank="1" showInputMessage="1" showErrorMessage="1" error="Please use the dropdown selector to choose the value" prompt="Choose the value from the dropdown" xr:uid="{00000000-0002-0000-0300-0000B4010000}">
          <x14:formula1>
            <xm:f>'Do Not Use Workings'!A1:AH1</xm:f>
          </x14:formula1>
          <xm:sqref>G438</xm:sqref>
        </x14:dataValidation>
        <x14:dataValidation type="list" allowBlank="1" showInputMessage="1" showErrorMessage="1" error="Please use the dropdown selector to choose the value" prompt="Choose the value from the dropdown" xr:uid="{00000000-0002-0000-0300-0000B5010000}">
          <x14:formula1>
            <xm:f>'Do Not Use Workings'!A1:AH1</xm:f>
          </x14:formula1>
          <xm:sqref>G439</xm:sqref>
        </x14:dataValidation>
        <x14:dataValidation type="list" allowBlank="1" showInputMessage="1" showErrorMessage="1" error="Please use the dropdown selector to choose the value" prompt="Choose the value from the dropdown" xr:uid="{00000000-0002-0000-0300-0000B6010000}">
          <x14:formula1>
            <xm:f>'Do Not Use Workings'!A1:AH1</xm:f>
          </x14:formula1>
          <xm:sqref>G440</xm:sqref>
        </x14:dataValidation>
        <x14:dataValidation type="list" allowBlank="1" showInputMessage="1" showErrorMessage="1" error="Please use the dropdown selector to choose the value" prompt="Choose the value from the dropdown" xr:uid="{00000000-0002-0000-0300-0000B7010000}">
          <x14:formula1>
            <xm:f>'Do Not Use Workings'!A1:AH1</xm:f>
          </x14:formula1>
          <xm:sqref>G441</xm:sqref>
        </x14:dataValidation>
        <x14:dataValidation type="list" allowBlank="1" showInputMessage="1" showErrorMessage="1" error="Please use the dropdown selector to choose the value" prompt="Choose the value from the dropdown" xr:uid="{00000000-0002-0000-0300-0000B8010000}">
          <x14:formula1>
            <xm:f>'Do Not Use Workings'!A1:AH1</xm:f>
          </x14:formula1>
          <xm:sqref>G442</xm:sqref>
        </x14:dataValidation>
        <x14:dataValidation type="list" allowBlank="1" showInputMessage="1" showErrorMessage="1" error="Please use the dropdown selector to choose the value" prompt="Choose the value from the dropdown" xr:uid="{00000000-0002-0000-0300-0000B9010000}">
          <x14:formula1>
            <xm:f>'Do Not Use Workings'!A1:AH1</xm:f>
          </x14:formula1>
          <xm:sqref>G443</xm:sqref>
        </x14:dataValidation>
        <x14:dataValidation type="list" allowBlank="1" showInputMessage="1" showErrorMessage="1" error="Please use the dropdown selector to choose the value" prompt="Choose the value from the dropdown" xr:uid="{00000000-0002-0000-0300-0000BA010000}">
          <x14:formula1>
            <xm:f>'Do Not Use Workings'!A1:AH1</xm:f>
          </x14:formula1>
          <xm:sqref>G444</xm:sqref>
        </x14:dataValidation>
        <x14:dataValidation type="list" allowBlank="1" showInputMessage="1" showErrorMessage="1" error="Please use the dropdown selector to choose the value" prompt="Choose the value from the dropdown" xr:uid="{00000000-0002-0000-0300-0000BB010000}">
          <x14:formula1>
            <xm:f>'Do Not Use Workings'!A1:AH1</xm:f>
          </x14:formula1>
          <xm:sqref>G445</xm:sqref>
        </x14:dataValidation>
        <x14:dataValidation type="list" allowBlank="1" showInputMessage="1" showErrorMessage="1" error="Please use the dropdown selector to choose the value" prompt="Choose the value from the dropdown" xr:uid="{00000000-0002-0000-0300-0000BC010000}">
          <x14:formula1>
            <xm:f>'Do Not Use Workings'!A1:AH1</xm:f>
          </x14:formula1>
          <xm:sqref>G446</xm:sqref>
        </x14:dataValidation>
        <x14:dataValidation type="list" allowBlank="1" showInputMessage="1" showErrorMessage="1" error="Please use the dropdown selector to choose the value" prompt="Choose the value from the dropdown" xr:uid="{00000000-0002-0000-0300-0000BD010000}">
          <x14:formula1>
            <xm:f>'Do Not Use Workings'!A1:AH1</xm:f>
          </x14:formula1>
          <xm:sqref>G447</xm:sqref>
        </x14:dataValidation>
        <x14:dataValidation type="list" allowBlank="1" showInputMessage="1" showErrorMessage="1" error="Please use the dropdown selector to choose the value" prompt="Choose the value from the dropdown" xr:uid="{00000000-0002-0000-0300-0000BE010000}">
          <x14:formula1>
            <xm:f>'Do Not Use Workings'!A1:AH1</xm:f>
          </x14:formula1>
          <xm:sqref>G448</xm:sqref>
        </x14:dataValidation>
        <x14:dataValidation type="list" allowBlank="1" showInputMessage="1" showErrorMessage="1" error="Please use the dropdown selector to choose the value" prompt="Choose the value from the dropdown" xr:uid="{00000000-0002-0000-0300-0000BF010000}">
          <x14:formula1>
            <xm:f>'Do Not Use Workings'!A1:AH1</xm:f>
          </x14:formula1>
          <xm:sqref>G449</xm:sqref>
        </x14:dataValidation>
        <x14:dataValidation type="list" allowBlank="1" showInputMessage="1" showErrorMessage="1" error="Please use the dropdown selector to choose the value" prompt="Choose the value from the dropdown" xr:uid="{00000000-0002-0000-0300-0000C0010000}">
          <x14:formula1>
            <xm:f>'Do Not Use Workings'!A1:AH1</xm:f>
          </x14:formula1>
          <xm:sqref>G450</xm:sqref>
        </x14:dataValidation>
        <x14:dataValidation type="list" allowBlank="1" showInputMessage="1" showErrorMessage="1" error="Please use the dropdown selector to choose the value" prompt="Choose the value from the dropdown" xr:uid="{00000000-0002-0000-0300-0000C1010000}">
          <x14:formula1>
            <xm:f>'Do Not Use Workings'!A1:AH1</xm:f>
          </x14:formula1>
          <xm:sqref>G451</xm:sqref>
        </x14:dataValidation>
        <x14:dataValidation type="list" allowBlank="1" showInputMessage="1" showErrorMessage="1" error="Please use the dropdown selector to choose the value" prompt="Choose the value from the dropdown" xr:uid="{00000000-0002-0000-0300-0000C2010000}">
          <x14:formula1>
            <xm:f>'Do Not Use Workings'!A1:AH1</xm:f>
          </x14:formula1>
          <xm:sqref>G452</xm:sqref>
        </x14:dataValidation>
        <x14:dataValidation type="list" allowBlank="1" showInputMessage="1" showErrorMessage="1" error="Please use the dropdown selector to choose the value" prompt="Choose the value from the dropdown" xr:uid="{00000000-0002-0000-0300-0000C3010000}">
          <x14:formula1>
            <xm:f>'Do Not Use Workings'!A1:AH1</xm:f>
          </x14:formula1>
          <xm:sqref>G453</xm:sqref>
        </x14:dataValidation>
        <x14:dataValidation type="list" allowBlank="1" showInputMessage="1" showErrorMessage="1" error="Please use the dropdown selector to choose the value" prompt="Choose the value from the dropdown" xr:uid="{00000000-0002-0000-0300-0000C4010000}">
          <x14:formula1>
            <xm:f>'Do Not Use Workings'!A1:AH1</xm:f>
          </x14:formula1>
          <xm:sqref>G454</xm:sqref>
        </x14:dataValidation>
        <x14:dataValidation type="list" allowBlank="1" showInputMessage="1" showErrorMessage="1" error="Please use the dropdown selector to choose the value" prompt="Choose the value from the dropdown" xr:uid="{00000000-0002-0000-0300-0000C5010000}">
          <x14:formula1>
            <xm:f>'Do Not Use Workings'!A1:AH1</xm:f>
          </x14:formula1>
          <xm:sqref>G455</xm:sqref>
        </x14:dataValidation>
        <x14:dataValidation type="list" allowBlank="1" showInputMessage="1" showErrorMessage="1" error="Please use the dropdown selector to choose the value" prompt="Choose the value from the dropdown" xr:uid="{00000000-0002-0000-0300-0000C6010000}">
          <x14:formula1>
            <xm:f>'Do Not Use Workings'!A1:AH1</xm:f>
          </x14:formula1>
          <xm:sqref>G456</xm:sqref>
        </x14:dataValidation>
        <x14:dataValidation type="list" allowBlank="1" showInputMessage="1" showErrorMessage="1" error="Please use the dropdown selector to choose the value" prompt="Choose the value from the dropdown" xr:uid="{00000000-0002-0000-0300-0000C7010000}">
          <x14:formula1>
            <xm:f>'Do Not Use Workings'!A1:AH1</xm:f>
          </x14:formula1>
          <xm:sqref>G457</xm:sqref>
        </x14:dataValidation>
        <x14:dataValidation type="list" allowBlank="1" showInputMessage="1" showErrorMessage="1" error="Please use the dropdown selector to choose the value" prompt="Choose the value from the dropdown" xr:uid="{00000000-0002-0000-0300-0000C8010000}">
          <x14:formula1>
            <xm:f>'Do Not Use Workings'!A1:AH1</xm:f>
          </x14:formula1>
          <xm:sqref>G458</xm:sqref>
        </x14:dataValidation>
        <x14:dataValidation type="list" allowBlank="1" showInputMessage="1" showErrorMessage="1" error="Please use the dropdown selector to choose the value" prompt="Choose the value from the dropdown" xr:uid="{00000000-0002-0000-0300-0000C9010000}">
          <x14:formula1>
            <xm:f>'Do Not Use Workings'!A1:AH1</xm:f>
          </x14:formula1>
          <xm:sqref>G459</xm:sqref>
        </x14:dataValidation>
        <x14:dataValidation type="list" allowBlank="1" showInputMessage="1" showErrorMessage="1" error="Please use the dropdown selector to choose the value" prompt="Choose the value from the dropdown" xr:uid="{00000000-0002-0000-0300-0000CA010000}">
          <x14:formula1>
            <xm:f>'Do Not Use Workings'!A1:AH1</xm:f>
          </x14:formula1>
          <xm:sqref>G460</xm:sqref>
        </x14:dataValidation>
        <x14:dataValidation type="list" allowBlank="1" showInputMessage="1" showErrorMessage="1" error="Please use the dropdown selector to choose the value" prompt="Choose the value from the dropdown" xr:uid="{00000000-0002-0000-0300-0000CB010000}">
          <x14:formula1>
            <xm:f>'Do Not Use Workings'!A1:AH1</xm:f>
          </x14:formula1>
          <xm:sqref>G461</xm:sqref>
        </x14:dataValidation>
        <x14:dataValidation type="list" allowBlank="1" showInputMessage="1" showErrorMessage="1" error="Please use the dropdown selector to choose the value" prompt="Choose the value from the dropdown" xr:uid="{00000000-0002-0000-0300-0000CC010000}">
          <x14:formula1>
            <xm:f>'Do Not Use Workings'!A1:AH1</xm:f>
          </x14:formula1>
          <xm:sqref>G462</xm:sqref>
        </x14:dataValidation>
        <x14:dataValidation type="list" allowBlank="1" showInputMessage="1" showErrorMessage="1" error="Please use the dropdown selector to choose the value" prompt="Choose the value from the dropdown" xr:uid="{00000000-0002-0000-0300-0000CD010000}">
          <x14:formula1>
            <xm:f>'Do Not Use Workings'!A1:AH1</xm:f>
          </x14:formula1>
          <xm:sqref>G463</xm:sqref>
        </x14:dataValidation>
        <x14:dataValidation type="list" allowBlank="1" showInputMessage="1" showErrorMessage="1" error="Please use the dropdown selector to choose the value" prompt="Choose the value from the dropdown" xr:uid="{00000000-0002-0000-0300-0000CE010000}">
          <x14:formula1>
            <xm:f>'Do Not Use Workings'!A1:AH1</xm:f>
          </x14:formula1>
          <xm:sqref>G464</xm:sqref>
        </x14:dataValidation>
        <x14:dataValidation type="list" allowBlank="1" showInputMessage="1" showErrorMessage="1" error="Please use the dropdown selector to choose the value" prompt="Choose the value from the dropdown" xr:uid="{00000000-0002-0000-0300-0000CF010000}">
          <x14:formula1>
            <xm:f>'Do Not Use Workings'!A1:AH1</xm:f>
          </x14:formula1>
          <xm:sqref>G465</xm:sqref>
        </x14:dataValidation>
        <x14:dataValidation type="list" allowBlank="1" showInputMessage="1" showErrorMessage="1" error="Please use the dropdown selector to choose the value" prompt="Choose the value from the dropdown" xr:uid="{00000000-0002-0000-0300-0000D0010000}">
          <x14:formula1>
            <xm:f>'Do Not Use Workings'!A1:AH1</xm:f>
          </x14:formula1>
          <xm:sqref>G466</xm:sqref>
        </x14:dataValidation>
        <x14:dataValidation type="list" allowBlank="1" showInputMessage="1" showErrorMessage="1" error="Please use the dropdown selector to choose the value" prompt="Choose the value from the dropdown" xr:uid="{00000000-0002-0000-0300-0000D1010000}">
          <x14:formula1>
            <xm:f>'Do Not Use Workings'!A1:AH1</xm:f>
          </x14:formula1>
          <xm:sqref>G467</xm:sqref>
        </x14:dataValidation>
        <x14:dataValidation type="list" allowBlank="1" showInputMessage="1" showErrorMessage="1" error="Please use the dropdown selector to choose the value" prompt="Choose the value from the dropdown" xr:uid="{00000000-0002-0000-0300-0000D2010000}">
          <x14:formula1>
            <xm:f>'Do Not Use Workings'!A1:AH1</xm:f>
          </x14:formula1>
          <xm:sqref>G468</xm:sqref>
        </x14:dataValidation>
        <x14:dataValidation type="list" allowBlank="1" showInputMessage="1" showErrorMessage="1" error="Please use the dropdown selector to choose the value" prompt="Choose the value from the dropdown" xr:uid="{00000000-0002-0000-0300-0000D3010000}">
          <x14:formula1>
            <xm:f>'Do Not Use Workings'!A1:AH1</xm:f>
          </x14:formula1>
          <xm:sqref>G469</xm:sqref>
        </x14:dataValidation>
        <x14:dataValidation type="list" allowBlank="1" showInputMessage="1" showErrorMessage="1" error="Please use the dropdown selector to choose the value" prompt="Choose the value from the dropdown" xr:uid="{00000000-0002-0000-0300-0000D4010000}">
          <x14:formula1>
            <xm:f>'Do Not Use Workings'!A1:AH1</xm:f>
          </x14:formula1>
          <xm:sqref>G470</xm:sqref>
        </x14:dataValidation>
        <x14:dataValidation type="list" allowBlank="1" showInputMessage="1" showErrorMessage="1" error="Please use the dropdown selector to choose the value" prompt="Choose the value from the dropdown" xr:uid="{00000000-0002-0000-0300-0000D5010000}">
          <x14:formula1>
            <xm:f>'Do Not Use Workings'!A1:AH1</xm:f>
          </x14:formula1>
          <xm:sqref>G471</xm:sqref>
        </x14:dataValidation>
        <x14:dataValidation type="list" allowBlank="1" showInputMessage="1" showErrorMessage="1" error="Please use the dropdown selector to choose the value" prompt="Choose the value from the dropdown" xr:uid="{00000000-0002-0000-0300-0000D6010000}">
          <x14:formula1>
            <xm:f>'Do Not Use Workings'!A1:AH1</xm:f>
          </x14:formula1>
          <xm:sqref>G472</xm:sqref>
        </x14:dataValidation>
        <x14:dataValidation type="list" allowBlank="1" showInputMessage="1" showErrorMessage="1" error="Please use the dropdown selector to choose the value" prompt="Choose the value from the dropdown" xr:uid="{00000000-0002-0000-0300-0000D7010000}">
          <x14:formula1>
            <xm:f>'Do Not Use Workings'!A1:AH1</xm:f>
          </x14:formula1>
          <xm:sqref>G473</xm:sqref>
        </x14:dataValidation>
        <x14:dataValidation type="list" allowBlank="1" showInputMessage="1" showErrorMessage="1" error="Please use the dropdown selector to choose the value" prompt="Choose the value from the dropdown" xr:uid="{00000000-0002-0000-0300-0000D8010000}">
          <x14:formula1>
            <xm:f>'Do Not Use Workings'!A1:AH1</xm:f>
          </x14:formula1>
          <xm:sqref>G474</xm:sqref>
        </x14:dataValidation>
        <x14:dataValidation type="list" allowBlank="1" showInputMessage="1" showErrorMessage="1" error="Please use the dropdown selector to choose the value" prompt="Choose the value from the dropdown" xr:uid="{00000000-0002-0000-0300-0000D9010000}">
          <x14:formula1>
            <xm:f>'Do Not Use Workings'!A1:AH1</xm:f>
          </x14:formula1>
          <xm:sqref>G475</xm:sqref>
        </x14:dataValidation>
        <x14:dataValidation type="list" allowBlank="1" showInputMessage="1" showErrorMessage="1" error="Please use the dropdown selector to choose the value" prompt="Choose the value from the dropdown" xr:uid="{00000000-0002-0000-0300-0000DA010000}">
          <x14:formula1>
            <xm:f>'Do Not Use Workings'!A1:AH1</xm:f>
          </x14:formula1>
          <xm:sqref>G476</xm:sqref>
        </x14:dataValidation>
        <x14:dataValidation type="list" allowBlank="1" showInputMessage="1" showErrorMessage="1" error="Please use the dropdown selector to choose the value" prompt="Choose the value from the dropdown" xr:uid="{00000000-0002-0000-0300-0000DB010000}">
          <x14:formula1>
            <xm:f>'Do Not Use Workings'!A1:AH1</xm:f>
          </x14:formula1>
          <xm:sqref>G477</xm:sqref>
        </x14:dataValidation>
        <x14:dataValidation type="list" allowBlank="1" showInputMessage="1" showErrorMessage="1" error="Please use the dropdown selector to choose the value" prompt="Choose the value from the dropdown" xr:uid="{00000000-0002-0000-0300-0000DC010000}">
          <x14:formula1>
            <xm:f>'Do Not Use Workings'!A1:AH1</xm:f>
          </x14:formula1>
          <xm:sqref>G478</xm:sqref>
        </x14:dataValidation>
        <x14:dataValidation type="list" allowBlank="1" showInputMessage="1" showErrorMessage="1" error="Please use the dropdown selector to choose the value" prompt="Choose the value from the dropdown" xr:uid="{00000000-0002-0000-0300-0000DD010000}">
          <x14:formula1>
            <xm:f>'Do Not Use Workings'!A1:AH1</xm:f>
          </x14:formula1>
          <xm:sqref>G479</xm:sqref>
        </x14:dataValidation>
        <x14:dataValidation type="list" allowBlank="1" showInputMessage="1" showErrorMessage="1" error="Please use the dropdown selector to choose the value" prompt="Choose the value from the dropdown" xr:uid="{00000000-0002-0000-0300-0000DE010000}">
          <x14:formula1>
            <xm:f>'Do Not Use Workings'!A1:AH1</xm:f>
          </x14:formula1>
          <xm:sqref>G480</xm:sqref>
        </x14:dataValidation>
        <x14:dataValidation type="list" allowBlank="1" showInputMessage="1" showErrorMessage="1" error="Please use the dropdown selector to choose the value" prompt="Choose the value from the dropdown" xr:uid="{00000000-0002-0000-0300-0000DF010000}">
          <x14:formula1>
            <xm:f>'Do Not Use Workings'!A1:AH1</xm:f>
          </x14:formula1>
          <xm:sqref>G481</xm:sqref>
        </x14:dataValidation>
        <x14:dataValidation type="list" allowBlank="1" showInputMessage="1" showErrorMessage="1" error="Please use the dropdown selector to choose the value" prompt="Choose the value from the dropdown" xr:uid="{00000000-0002-0000-0300-0000E0010000}">
          <x14:formula1>
            <xm:f>'Do Not Use Workings'!A1:AH1</xm:f>
          </x14:formula1>
          <xm:sqref>G482</xm:sqref>
        </x14:dataValidation>
        <x14:dataValidation type="list" allowBlank="1" showInputMessage="1" showErrorMessage="1" error="Please use the dropdown selector to choose the value" prompt="Choose the value from the dropdown" xr:uid="{00000000-0002-0000-0300-0000E1010000}">
          <x14:formula1>
            <xm:f>'Do Not Use Workings'!A1:AH1</xm:f>
          </x14:formula1>
          <xm:sqref>G483</xm:sqref>
        </x14:dataValidation>
        <x14:dataValidation type="list" allowBlank="1" showInputMessage="1" showErrorMessage="1" error="Please use the dropdown selector to choose the value" prompt="Choose the value from the dropdown" xr:uid="{00000000-0002-0000-0300-0000E2010000}">
          <x14:formula1>
            <xm:f>'Do Not Use Workings'!A1:AH1</xm:f>
          </x14:formula1>
          <xm:sqref>G484</xm:sqref>
        </x14:dataValidation>
        <x14:dataValidation type="list" allowBlank="1" showInputMessage="1" showErrorMessage="1" error="Please use the dropdown selector to choose the value" prompt="Choose the value from the dropdown" xr:uid="{00000000-0002-0000-0300-0000E3010000}">
          <x14:formula1>
            <xm:f>'Do Not Use Workings'!A1:AH1</xm:f>
          </x14:formula1>
          <xm:sqref>G485</xm:sqref>
        </x14:dataValidation>
        <x14:dataValidation type="list" allowBlank="1" showInputMessage="1" showErrorMessage="1" error="Please use the dropdown selector to choose the value" prompt="Choose the value from the dropdown" xr:uid="{00000000-0002-0000-0300-0000E4010000}">
          <x14:formula1>
            <xm:f>'Do Not Use Workings'!A1:AH1</xm:f>
          </x14:formula1>
          <xm:sqref>G486</xm:sqref>
        </x14:dataValidation>
        <x14:dataValidation type="list" allowBlank="1" showInputMessage="1" showErrorMessage="1" error="Please use the dropdown selector to choose the value" prompt="Choose the value from the dropdown" xr:uid="{00000000-0002-0000-0300-0000E5010000}">
          <x14:formula1>
            <xm:f>'Do Not Use Workings'!A1:AH1</xm:f>
          </x14:formula1>
          <xm:sqref>G487</xm:sqref>
        </x14:dataValidation>
        <x14:dataValidation type="list" allowBlank="1" showInputMessage="1" showErrorMessage="1" error="Please use the dropdown selector to choose the value" prompt="Choose the value from the dropdown" xr:uid="{00000000-0002-0000-0300-0000E6010000}">
          <x14:formula1>
            <xm:f>'Do Not Use Workings'!A1:AH1</xm:f>
          </x14:formula1>
          <xm:sqref>G488</xm:sqref>
        </x14:dataValidation>
        <x14:dataValidation type="list" allowBlank="1" showInputMessage="1" showErrorMessage="1" error="Please use the dropdown selector to choose the value" prompt="Choose the value from the dropdown" xr:uid="{00000000-0002-0000-0300-0000E7010000}">
          <x14:formula1>
            <xm:f>'Do Not Use Workings'!A1:AH1</xm:f>
          </x14:formula1>
          <xm:sqref>G489</xm:sqref>
        </x14:dataValidation>
        <x14:dataValidation type="list" allowBlank="1" showInputMessage="1" showErrorMessage="1" error="Please use the dropdown selector to choose the value" prompt="Choose the value from the dropdown" xr:uid="{00000000-0002-0000-0300-0000E8010000}">
          <x14:formula1>
            <xm:f>'Do Not Use Workings'!A1:AH1</xm:f>
          </x14:formula1>
          <xm:sqref>G490</xm:sqref>
        </x14:dataValidation>
        <x14:dataValidation type="list" allowBlank="1" showInputMessage="1" showErrorMessage="1" error="Please use the dropdown selector to choose the value" prompt="Choose the value from the dropdown" xr:uid="{00000000-0002-0000-0300-0000E9010000}">
          <x14:formula1>
            <xm:f>'Do Not Use Workings'!A1:AH1</xm:f>
          </x14:formula1>
          <xm:sqref>G491</xm:sqref>
        </x14:dataValidation>
        <x14:dataValidation type="list" allowBlank="1" showInputMessage="1" showErrorMessage="1" error="Please use the dropdown selector to choose the value" prompt="Choose the value from the dropdown" xr:uid="{00000000-0002-0000-0300-0000EA010000}">
          <x14:formula1>
            <xm:f>'Do Not Use Workings'!A1:AH1</xm:f>
          </x14:formula1>
          <xm:sqref>G492</xm:sqref>
        </x14:dataValidation>
        <x14:dataValidation type="list" allowBlank="1" showInputMessage="1" showErrorMessage="1" error="Please use the dropdown selector to choose the value" prompt="Choose the value from the dropdown" xr:uid="{00000000-0002-0000-0300-0000EB010000}">
          <x14:formula1>
            <xm:f>'Do Not Use Workings'!A1:AH1</xm:f>
          </x14:formula1>
          <xm:sqref>G493</xm:sqref>
        </x14:dataValidation>
        <x14:dataValidation type="list" allowBlank="1" showInputMessage="1" showErrorMessage="1" error="Please use the dropdown selector to choose the value" prompt="Choose the value from the dropdown" xr:uid="{00000000-0002-0000-0300-0000EC010000}">
          <x14:formula1>
            <xm:f>'Do Not Use Workings'!A1:AH1</xm:f>
          </x14:formula1>
          <xm:sqref>G494</xm:sqref>
        </x14:dataValidation>
        <x14:dataValidation type="list" allowBlank="1" showInputMessage="1" showErrorMessage="1" error="Please use the dropdown selector to choose the value" prompt="Choose the value from the dropdown" xr:uid="{00000000-0002-0000-0300-0000ED010000}">
          <x14:formula1>
            <xm:f>'Do Not Use Workings'!A1:AH1</xm:f>
          </x14:formula1>
          <xm:sqref>G495</xm:sqref>
        </x14:dataValidation>
        <x14:dataValidation type="list" allowBlank="1" showInputMessage="1" showErrorMessage="1" error="Please use the dropdown selector to choose the value" prompt="Choose the value from the dropdown" xr:uid="{00000000-0002-0000-0300-0000EE010000}">
          <x14:formula1>
            <xm:f>'Do Not Use Workings'!A1:AH1</xm:f>
          </x14:formula1>
          <xm:sqref>G496</xm:sqref>
        </x14:dataValidation>
        <x14:dataValidation type="list" allowBlank="1" showInputMessage="1" showErrorMessage="1" error="Please use the dropdown selector to choose the value" prompt="Choose the value from the dropdown" xr:uid="{00000000-0002-0000-0300-0000EF010000}">
          <x14:formula1>
            <xm:f>'Do Not Use Workings'!A1:AH1</xm:f>
          </x14:formula1>
          <xm:sqref>G497</xm:sqref>
        </x14:dataValidation>
        <x14:dataValidation type="list" allowBlank="1" showInputMessage="1" showErrorMessage="1" error="Please use the dropdown selector to choose the value" prompt="Choose the value from the dropdown" xr:uid="{00000000-0002-0000-0300-0000F0010000}">
          <x14:formula1>
            <xm:f>'Do Not Use Workings'!A1:AH1</xm:f>
          </x14:formula1>
          <xm:sqref>G498</xm:sqref>
        </x14:dataValidation>
        <x14:dataValidation type="list" allowBlank="1" showInputMessage="1" showErrorMessage="1" error="Please use the dropdown selector to choose the value" prompt="Choose the value from the dropdown" xr:uid="{00000000-0002-0000-0300-0000F1010000}">
          <x14:formula1>
            <xm:f>'Do Not Use Workings'!A1:AH1</xm:f>
          </x14:formula1>
          <xm:sqref>G499</xm:sqref>
        </x14:dataValidation>
        <x14:dataValidation type="list" allowBlank="1" showInputMessage="1" showErrorMessage="1" error="Please use the dropdown selector to choose the value" prompt="Choose the value from the dropdown" xr:uid="{00000000-0002-0000-0300-0000F2010000}">
          <x14:formula1>
            <xm:f>'Do Not Use Workings'!A1:AH1</xm:f>
          </x14:formula1>
          <xm:sqref>G500</xm:sqref>
        </x14:dataValidation>
        <x14:dataValidation type="list" allowBlank="1" showInputMessage="1" showErrorMessage="1" error="Please use the dropdown selector to choose the value" prompt="Choose the value from the dropdown" xr:uid="{00000000-0002-0000-0300-0000F3010000}">
          <x14:formula1>
            <xm:f>'Do Not Use Workings'!A1:AH1</xm:f>
          </x14:formula1>
          <xm:sqref>G501</xm:sqref>
        </x14:dataValidation>
        <x14:dataValidation type="list" allowBlank="1" showInputMessage="1" showErrorMessage="1" error="Please use the dropdown selector to choose the value" prompt="Choose the value from the dropdown" xr:uid="{00000000-0002-0000-0300-0000F4010000}">
          <x14:formula1>
            <xm:f>'Do Not Use Workings'!A1:AH1</xm:f>
          </x14:formula1>
          <xm:sqref>G502</xm:sqref>
        </x14:dataValidation>
        <x14:dataValidation type="list" allowBlank="1" showInputMessage="1" showErrorMessage="1" error="Please use the dropdown selector to choose the value" prompt="Choose the value from the dropdown" xr:uid="{00000000-0002-0000-0300-0000F5010000}">
          <x14:formula1>
            <xm:f>'Do Not Use Workings'!A1:AH1</xm:f>
          </x14:formula1>
          <xm:sqref>G503</xm:sqref>
        </x14:dataValidation>
        <x14:dataValidation type="list" allowBlank="1" showInputMessage="1" showErrorMessage="1" error="Please use the dropdown selector to choose the value" prompt="Choose the value from the dropdown" xr:uid="{00000000-0002-0000-0300-0000F6010000}">
          <x14:formula1>
            <xm:f>'Do Not Use Workings'!A1:AH1</xm:f>
          </x14:formula1>
          <xm:sqref>G504</xm:sqref>
        </x14:dataValidation>
        <x14:dataValidation type="list" allowBlank="1" showInputMessage="1" showErrorMessage="1" error="Please use the dropdown selector to choose the value" prompt="Choose the value from the dropdown" xr:uid="{00000000-0002-0000-0300-0000F7010000}">
          <x14:formula1>
            <xm:f>'Do Not Use Workings'!A1:AH1</xm:f>
          </x14:formula1>
          <xm:sqref>G505</xm:sqref>
        </x14:dataValidation>
        <x14:dataValidation type="list" allowBlank="1" showInputMessage="1" showErrorMessage="1" error="Please use the dropdown selector to choose the value" prompt="Choose the value from the dropdown" xr:uid="{00000000-0002-0000-0300-0000F8010000}">
          <x14:formula1>
            <xm:f>'Do Not Use Workings'!A1:AH1</xm:f>
          </x14:formula1>
          <xm:sqref>G506</xm:sqref>
        </x14:dataValidation>
        <x14:dataValidation type="list" allowBlank="1" showInputMessage="1" showErrorMessage="1" error="Please use the dropdown selector to choose the value" prompt="Choose the value from the dropdown" xr:uid="{00000000-0002-0000-0300-0000F9010000}">
          <x14:formula1>
            <xm:f>'Do Not Use Workings'!A1:AH1</xm:f>
          </x14:formula1>
          <xm:sqref>G507</xm:sqref>
        </x14:dataValidation>
        <x14:dataValidation type="list" allowBlank="1" showInputMessage="1" showErrorMessage="1" error="Please use the dropdown selector to choose the value" prompt="Choose the value from the dropdown" xr:uid="{00000000-0002-0000-0300-0000FA010000}">
          <x14:formula1>
            <xm:f>'Do Not Use Workings'!A1:AH1</xm:f>
          </x14:formula1>
          <xm:sqref>G508</xm:sqref>
        </x14:dataValidation>
        <x14:dataValidation type="list" allowBlank="1" showInputMessage="1" showErrorMessage="1" error="Please use the dropdown selector to choose the value" prompt="Choose the value from the dropdown" xr:uid="{00000000-0002-0000-0300-0000FB010000}">
          <x14:formula1>
            <xm:f>'Do Not Use Workings'!A1:AH1</xm:f>
          </x14:formula1>
          <xm:sqref>G509</xm:sqref>
        </x14:dataValidation>
        <x14:dataValidation type="list" allowBlank="1" showInputMessage="1" showErrorMessage="1" error="Please use the dropdown selector to choose the value" prompt="Choose the value from the dropdown" xr:uid="{00000000-0002-0000-0300-0000FC010000}">
          <x14:formula1>
            <xm:f>'Do Not Use Workings'!A1:AH1</xm:f>
          </x14:formula1>
          <xm:sqref>G510</xm:sqref>
        </x14:dataValidation>
        <x14:dataValidation type="list" allowBlank="1" showInputMessage="1" showErrorMessage="1" error="Please use the dropdown selector to choose the value" prompt="Choose the value from the dropdown" xr:uid="{00000000-0002-0000-0300-0000FD010000}">
          <x14:formula1>
            <xm:f>'Do Not Use Workings'!A1:AH1</xm:f>
          </x14:formula1>
          <xm:sqref>G511</xm:sqref>
        </x14:dataValidation>
        <x14:dataValidation type="list" allowBlank="1" showInputMessage="1" showErrorMessage="1" error="Please use the dropdown selector to choose the value" prompt="Choose the value from the dropdown" xr:uid="{00000000-0002-0000-0300-0000FE010000}">
          <x14:formula1>
            <xm:f>'Do Not Use Workings'!A1:AH1</xm:f>
          </x14:formula1>
          <xm:sqref>G512</xm:sqref>
        </x14:dataValidation>
        <x14:dataValidation type="list" allowBlank="1" showInputMessage="1" showErrorMessage="1" error="Please use the dropdown selector to choose the value" prompt="Choose the value from the dropdown" xr:uid="{00000000-0002-0000-0300-0000FF010000}">
          <x14:formula1>
            <xm:f>'Do Not Use Workings'!A1:AH1</xm:f>
          </x14:formula1>
          <xm:sqref>G513</xm:sqref>
        </x14:dataValidation>
        <x14:dataValidation type="list" allowBlank="1" showInputMessage="1" showErrorMessage="1" error="Please use the dropdown selector to choose the value" prompt="Choose the value from the dropdown" xr:uid="{00000000-0002-0000-0300-000000020000}">
          <x14:formula1>
            <xm:f>'Do Not Use Workings'!A1:AH1</xm:f>
          </x14:formula1>
          <xm:sqref>G514</xm:sqref>
        </x14:dataValidation>
        <x14:dataValidation type="list" allowBlank="1" showInputMessage="1" showErrorMessage="1" error="Please use the dropdown selector to choose the value" prompt="Choose the value from the dropdown" xr:uid="{00000000-0002-0000-0300-000001020000}">
          <x14:formula1>
            <xm:f>'Do Not Use Workings'!A1:AH1</xm:f>
          </x14:formula1>
          <xm:sqref>G515</xm:sqref>
        </x14:dataValidation>
        <x14:dataValidation type="list" allowBlank="1" showInputMessage="1" showErrorMessage="1" error="Please use the dropdown selector to choose the value" prompt="Choose the value from the dropdown" xr:uid="{00000000-0002-0000-0300-000002020000}">
          <x14:formula1>
            <xm:f>'Do Not Use Workings'!A1:AH1</xm:f>
          </x14:formula1>
          <xm:sqref>G516</xm:sqref>
        </x14:dataValidation>
        <x14:dataValidation type="list" allowBlank="1" showInputMessage="1" showErrorMessage="1" error="Please use the dropdown selector to choose the value" prompt="Choose the value from the dropdown" xr:uid="{00000000-0002-0000-0300-000003020000}">
          <x14:formula1>
            <xm:f>'Do Not Use Workings'!A1:AH1</xm:f>
          </x14:formula1>
          <xm:sqref>G517</xm:sqref>
        </x14:dataValidation>
        <x14:dataValidation type="list" allowBlank="1" showInputMessage="1" showErrorMessage="1" error="Please use the dropdown selector to choose the value" prompt="Choose the value from the dropdown" xr:uid="{00000000-0002-0000-0300-000004020000}">
          <x14:formula1>
            <xm:f>'Do Not Use Workings'!A1:AH1</xm:f>
          </x14:formula1>
          <xm:sqref>G518</xm:sqref>
        </x14:dataValidation>
        <x14:dataValidation type="list" allowBlank="1" showInputMessage="1" showErrorMessage="1" error="Please use the dropdown selector to choose the value" prompt="Choose the value from the dropdown" xr:uid="{00000000-0002-0000-0300-000005020000}">
          <x14:formula1>
            <xm:f>'Do Not Use Workings'!A1:AH1</xm:f>
          </x14:formula1>
          <xm:sqref>G519</xm:sqref>
        </x14:dataValidation>
        <x14:dataValidation type="list" allowBlank="1" showInputMessage="1" showErrorMessage="1" error="Please use the dropdown selector to choose the value" prompt="Choose the value from the dropdown" xr:uid="{00000000-0002-0000-0300-000006020000}">
          <x14:formula1>
            <xm:f>'Do Not Use Workings'!A1:AH1</xm:f>
          </x14:formula1>
          <xm:sqref>G520</xm:sqref>
        </x14:dataValidation>
        <x14:dataValidation type="list" allowBlank="1" showInputMessage="1" showErrorMessage="1" error="Please use the dropdown selector to choose the value" prompt="Choose the value from the dropdown" xr:uid="{00000000-0002-0000-0300-000007020000}">
          <x14:formula1>
            <xm:f>'Do Not Use Workings'!A1:AH1</xm:f>
          </x14:formula1>
          <xm:sqref>G521</xm:sqref>
        </x14:dataValidation>
        <x14:dataValidation type="list" allowBlank="1" showInputMessage="1" showErrorMessage="1" error="Please use the dropdown selector to choose the value" prompt="Choose the value from the dropdown" xr:uid="{00000000-0002-0000-0300-000008020000}">
          <x14:formula1>
            <xm:f>'Do Not Use Workings'!A1:AH1</xm:f>
          </x14:formula1>
          <xm:sqref>G522</xm:sqref>
        </x14:dataValidation>
        <x14:dataValidation type="list" allowBlank="1" showInputMessage="1" showErrorMessage="1" error="Please use the dropdown selector to choose the value" prompt="Choose the value from the dropdown" xr:uid="{00000000-0002-0000-0300-000009020000}">
          <x14:formula1>
            <xm:f>'Do Not Use Workings'!A1:AH1</xm:f>
          </x14:formula1>
          <xm:sqref>G523</xm:sqref>
        </x14:dataValidation>
        <x14:dataValidation type="list" allowBlank="1" showInputMessage="1" showErrorMessage="1" error="Please use the dropdown selector to choose the value" prompt="Choose the value from the dropdown" xr:uid="{00000000-0002-0000-0300-00000A020000}">
          <x14:formula1>
            <xm:f>'Do Not Use Workings'!A1:AH1</xm:f>
          </x14:formula1>
          <xm:sqref>G524</xm:sqref>
        </x14:dataValidation>
        <x14:dataValidation type="list" allowBlank="1" showInputMessage="1" showErrorMessage="1" error="Please use the dropdown selector to choose the value" prompt="Choose the value from the dropdown" xr:uid="{00000000-0002-0000-0300-00000B020000}">
          <x14:formula1>
            <xm:f>'Do Not Use Workings'!A1:AH1</xm:f>
          </x14:formula1>
          <xm:sqref>G525</xm:sqref>
        </x14:dataValidation>
        <x14:dataValidation type="list" allowBlank="1" showInputMessage="1" showErrorMessage="1" error="Please use the dropdown selector to choose the value" prompt="Choose the value from the dropdown" xr:uid="{00000000-0002-0000-0300-00000C020000}">
          <x14:formula1>
            <xm:f>'Do Not Use Workings'!A1:AH1</xm:f>
          </x14:formula1>
          <xm:sqref>G526</xm:sqref>
        </x14:dataValidation>
        <x14:dataValidation type="list" allowBlank="1" showInputMessage="1" showErrorMessage="1" error="Please use the dropdown selector to choose the value" prompt="Choose the value from the dropdown" xr:uid="{00000000-0002-0000-0300-00000D020000}">
          <x14:formula1>
            <xm:f>'Do Not Use Workings'!A1:AH1</xm:f>
          </x14:formula1>
          <xm:sqref>G527</xm:sqref>
        </x14:dataValidation>
        <x14:dataValidation type="list" allowBlank="1" showInputMessage="1" showErrorMessage="1" error="Please use the dropdown selector to choose the value" prompt="Choose the value from the dropdown" xr:uid="{00000000-0002-0000-0300-00000E020000}">
          <x14:formula1>
            <xm:f>'Do Not Use Workings'!A1:AH1</xm:f>
          </x14:formula1>
          <xm:sqref>G528</xm:sqref>
        </x14:dataValidation>
        <x14:dataValidation type="list" allowBlank="1" showInputMessage="1" showErrorMessage="1" error="Please use the dropdown selector to choose the value" prompt="Choose the value from the dropdown" xr:uid="{00000000-0002-0000-0300-00000F020000}">
          <x14:formula1>
            <xm:f>'Do Not Use Workings'!A1:AH1</xm:f>
          </x14:formula1>
          <xm:sqref>G529</xm:sqref>
        </x14:dataValidation>
        <x14:dataValidation type="list" allowBlank="1" showInputMessage="1" showErrorMessage="1" error="Please use the dropdown selector to choose the value" prompt="Choose the value from the dropdown" xr:uid="{00000000-0002-0000-0300-000010020000}">
          <x14:formula1>
            <xm:f>'Do Not Use Workings'!A1:AH1</xm:f>
          </x14:formula1>
          <xm:sqref>G530</xm:sqref>
        </x14:dataValidation>
        <x14:dataValidation type="list" allowBlank="1" showInputMessage="1" showErrorMessage="1" error="Please use the dropdown selector to choose the value" prompt="Choose the value from the dropdown" xr:uid="{00000000-0002-0000-0300-000011020000}">
          <x14:formula1>
            <xm:f>'Do Not Use Workings'!A1:AH1</xm:f>
          </x14:formula1>
          <xm:sqref>G531</xm:sqref>
        </x14:dataValidation>
        <x14:dataValidation type="list" allowBlank="1" showInputMessage="1" showErrorMessage="1" error="Please use the dropdown selector to choose the value" prompt="Choose the value from the dropdown" xr:uid="{00000000-0002-0000-0300-000012020000}">
          <x14:formula1>
            <xm:f>'Do Not Use Workings'!A1:AH1</xm:f>
          </x14:formula1>
          <xm:sqref>G532</xm:sqref>
        </x14:dataValidation>
        <x14:dataValidation type="list" allowBlank="1" showInputMessage="1" showErrorMessage="1" error="Please use the dropdown selector to choose the value" prompt="Choose the value from the dropdown" xr:uid="{00000000-0002-0000-0300-000013020000}">
          <x14:formula1>
            <xm:f>'Do Not Use Workings'!A1:AH1</xm:f>
          </x14:formula1>
          <xm:sqref>G533</xm:sqref>
        </x14:dataValidation>
        <x14:dataValidation type="list" allowBlank="1" showInputMessage="1" showErrorMessage="1" error="Please use the dropdown selector to choose the value" prompt="Choose the value from the dropdown" xr:uid="{00000000-0002-0000-0300-000014020000}">
          <x14:formula1>
            <xm:f>'Do Not Use Workings'!A1:AH1</xm:f>
          </x14:formula1>
          <xm:sqref>G534</xm:sqref>
        </x14:dataValidation>
        <x14:dataValidation type="list" allowBlank="1" showInputMessage="1" showErrorMessage="1" error="Please use the dropdown selector to choose the value" prompt="Choose the value from the dropdown" xr:uid="{00000000-0002-0000-0300-000015020000}">
          <x14:formula1>
            <xm:f>'Do Not Use Workings'!A1:AH1</xm:f>
          </x14:formula1>
          <xm:sqref>G535</xm:sqref>
        </x14:dataValidation>
        <x14:dataValidation type="list" allowBlank="1" showInputMessage="1" showErrorMessage="1" error="Please use the dropdown selector to choose the value" prompt="Choose the value from the dropdown" xr:uid="{00000000-0002-0000-0300-000016020000}">
          <x14:formula1>
            <xm:f>'Do Not Use Workings'!A1:AH1</xm:f>
          </x14:formula1>
          <xm:sqref>G536</xm:sqref>
        </x14:dataValidation>
        <x14:dataValidation type="list" allowBlank="1" showInputMessage="1" showErrorMessage="1" error="Please use the dropdown selector to choose the value" prompt="Choose the value from the dropdown" xr:uid="{00000000-0002-0000-0300-000017020000}">
          <x14:formula1>
            <xm:f>'Do Not Use Workings'!A1:AH1</xm:f>
          </x14:formula1>
          <xm:sqref>G537</xm:sqref>
        </x14:dataValidation>
        <x14:dataValidation type="list" allowBlank="1" showInputMessage="1" showErrorMessage="1" error="Please use the dropdown selector to choose the value" prompt="Choose the value from the dropdown" xr:uid="{00000000-0002-0000-0300-000018020000}">
          <x14:formula1>
            <xm:f>'Do Not Use Workings'!A1:AH1</xm:f>
          </x14:formula1>
          <xm:sqref>G538</xm:sqref>
        </x14:dataValidation>
        <x14:dataValidation type="list" allowBlank="1" showInputMessage="1" showErrorMessage="1" error="Please use the dropdown selector to choose the value" prompt="Choose the value from the dropdown" xr:uid="{00000000-0002-0000-0300-000019020000}">
          <x14:formula1>
            <xm:f>'Do Not Use Workings'!A1:AH1</xm:f>
          </x14:formula1>
          <xm:sqref>G539</xm:sqref>
        </x14:dataValidation>
        <x14:dataValidation type="list" allowBlank="1" showInputMessage="1" showErrorMessage="1" error="Please use the dropdown selector to choose the value" prompt="Choose the value from the dropdown" xr:uid="{00000000-0002-0000-0300-00001A020000}">
          <x14:formula1>
            <xm:f>'Do Not Use Workings'!A1:AH1</xm:f>
          </x14:formula1>
          <xm:sqref>G540</xm:sqref>
        </x14:dataValidation>
        <x14:dataValidation type="list" allowBlank="1" showInputMessage="1" showErrorMessage="1" error="Please use the dropdown selector to choose the value" prompt="Choose the value from the dropdown" xr:uid="{00000000-0002-0000-0300-00001B020000}">
          <x14:formula1>
            <xm:f>'Do Not Use Workings'!A1:AH1</xm:f>
          </x14:formula1>
          <xm:sqref>G541</xm:sqref>
        </x14:dataValidation>
        <x14:dataValidation type="list" allowBlank="1" showInputMessage="1" showErrorMessage="1" error="Please use the dropdown selector to choose the value" prompt="Choose the value from the dropdown" xr:uid="{00000000-0002-0000-0300-00001C020000}">
          <x14:formula1>
            <xm:f>'Do Not Use Workings'!A1:AH1</xm:f>
          </x14:formula1>
          <xm:sqref>G542</xm:sqref>
        </x14:dataValidation>
        <x14:dataValidation type="list" allowBlank="1" showInputMessage="1" showErrorMessage="1" error="Please use the dropdown selector to choose the value" prompt="Choose the value from the dropdown" xr:uid="{00000000-0002-0000-0300-00001D020000}">
          <x14:formula1>
            <xm:f>'Do Not Use Workings'!A1:AH1</xm:f>
          </x14:formula1>
          <xm:sqref>G543</xm:sqref>
        </x14:dataValidation>
        <x14:dataValidation type="list" allowBlank="1" showInputMessage="1" showErrorMessage="1" error="Please use the dropdown selector to choose the value" prompt="Choose the value from the dropdown" xr:uid="{00000000-0002-0000-0300-00001E020000}">
          <x14:formula1>
            <xm:f>'Do Not Use Workings'!A1:AH1</xm:f>
          </x14:formula1>
          <xm:sqref>G544</xm:sqref>
        </x14:dataValidation>
        <x14:dataValidation type="list" allowBlank="1" showInputMessage="1" showErrorMessage="1" error="Please use the dropdown selector to choose the value" prompt="Choose the value from the dropdown" xr:uid="{00000000-0002-0000-0300-00001F020000}">
          <x14:formula1>
            <xm:f>'Do Not Use Workings'!A6:CH6</xm:f>
          </x14:formula1>
          <xm:sqref>F2</xm:sqref>
        </x14:dataValidation>
        <x14:dataValidation type="list" allowBlank="1" showInputMessage="1" showErrorMessage="1" error="Please use the dropdown selector to choose the value" prompt="Choose the value from the dropdown" xr:uid="{00000000-0002-0000-0300-000020020000}">
          <x14:formula1>
            <xm:f>'Do Not Use Workings'!A6:CH6</xm:f>
          </x14:formula1>
          <xm:sqref>F3</xm:sqref>
        </x14:dataValidation>
        <x14:dataValidation type="list" allowBlank="1" showInputMessage="1" showErrorMessage="1" error="Please use the dropdown selector to choose the value" prompt="Choose the value from the dropdown" xr:uid="{00000000-0002-0000-0300-000021020000}">
          <x14:formula1>
            <xm:f>'Do Not Use Workings'!A6:CH6</xm:f>
          </x14:formula1>
          <xm:sqref>F4</xm:sqref>
        </x14:dataValidation>
        <x14:dataValidation type="list" allowBlank="1" showInputMessage="1" showErrorMessage="1" error="Please use the dropdown selector to choose the value" prompt="Choose the value from the dropdown" xr:uid="{00000000-0002-0000-0300-000022020000}">
          <x14:formula1>
            <xm:f>'Do Not Use Workings'!A6:CH6</xm:f>
          </x14:formula1>
          <xm:sqref>F5</xm:sqref>
        </x14:dataValidation>
        <x14:dataValidation type="list" allowBlank="1" showInputMessage="1" showErrorMessage="1" error="Please use the dropdown selector to choose the value" prompt="Choose the value from the dropdown" xr:uid="{00000000-0002-0000-0300-000023020000}">
          <x14:formula1>
            <xm:f>'Do Not Use Workings'!A6:CH6</xm:f>
          </x14:formula1>
          <xm:sqref>F6</xm:sqref>
        </x14:dataValidation>
        <x14:dataValidation type="list" allowBlank="1" showInputMessage="1" showErrorMessage="1" error="Please use the dropdown selector to choose the value" prompt="Choose the value from the dropdown" xr:uid="{00000000-0002-0000-0300-000024020000}">
          <x14:formula1>
            <xm:f>'Do Not Use Workings'!A6:CH6</xm:f>
          </x14:formula1>
          <xm:sqref>F7</xm:sqref>
        </x14:dataValidation>
        <x14:dataValidation type="list" allowBlank="1" showInputMessage="1" showErrorMessage="1" error="Please use the dropdown selector to choose the value" prompt="Choose the value from the dropdown" xr:uid="{00000000-0002-0000-0300-000025020000}">
          <x14:formula1>
            <xm:f>'Do Not Use Workings'!A6:CH6</xm:f>
          </x14:formula1>
          <xm:sqref>F8</xm:sqref>
        </x14:dataValidation>
        <x14:dataValidation type="list" allowBlank="1" showInputMessage="1" showErrorMessage="1" error="Please use the dropdown selector to choose the value" prompt="Choose the value from the dropdown" xr:uid="{00000000-0002-0000-0300-000026020000}">
          <x14:formula1>
            <xm:f>'Do Not Use Workings'!A6:CH6</xm:f>
          </x14:formula1>
          <xm:sqref>F9</xm:sqref>
        </x14:dataValidation>
        <x14:dataValidation type="list" allowBlank="1" showInputMessage="1" showErrorMessage="1" error="Please use the dropdown selector to choose the value" prompt="Choose the value from the dropdown" xr:uid="{00000000-0002-0000-0300-000027020000}">
          <x14:formula1>
            <xm:f>'Do Not Use Workings'!A6:CH6</xm:f>
          </x14:formula1>
          <xm:sqref>F10</xm:sqref>
        </x14:dataValidation>
        <x14:dataValidation type="list" allowBlank="1" showInputMessage="1" showErrorMessage="1" error="Please use the dropdown selector to choose the value" prompt="Choose the value from the dropdown" xr:uid="{00000000-0002-0000-0300-000028020000}">
          <x14:formula1>
            <xm:f>'Do Not Use Workings'!A6:CH6</xm:f>
          </x14:formula1>
          <xm:sqref>F11</xm:sqref>
        </x14:dataValidation>
        <x14:dataValidation type="list" allowBlank="1" showInputMessage="1" showErrorMessage="1" error="Please use the dropdown selector to choose the value" prompt="Choose the value from the dropdown" xr:uid="{00000000-0002-0000-0300-000029020000}">
          <x14:formula1>
            <xm:f>'Do Not Use Workings'!A6:CH6</xm:f>
          </x14:formula1>
          <xm:sqref>F12</xm:sqref>
        </x14:dataValidation>
        <x14:dataValidation type="list" allowBlank="1" showInputMessage="1" showErrorMessage="1" error="Please use the dropdown selector to choose the value" prompt="Choose the value from the dropdown" xr:uid="{00000000-0002-0000-0300-00002A020000}">
          <x14:formula1>
            <xm:f>'Do Not Use Workings'!A6:CH6</xm:f>
          </x14:formula1>
          <xm:sqref>F13</xm:sqref>
        </x14:dataValidation>
        <x14:dataValidation type="list" allowBlank="1" showInputMessage="1" showErrorMessage="1" error="Please use the dropdown selector to choose the value" prompt="Choose the value from the dropdown" xr:uid="{00000000-0002-0000-0300-00002B020000}">
          <x14:formula1>
            <xm:f>'Do Not Use Workings'!A6:CH6</xm:f>
          </x14:formula1>
          <xm:sqref>F14</xm:sqref>
        </x14:dataValidation>
        <x14:dataValidation type="list" allowBlank="1" showInputMessage="1" showErrorMessage="1" error="Please use the dropdown selector to choose the value" prompt="Choose the value from the dropdown" xr:uid="{00000000-0002-0000-0300-00002C020000}">
          <x14:formula1>
            <xm:f>'Do Not Use Workings'!A6:CH6</xm:f>
          </x14:formula1>
          <xm:sqref>F15</xm:sqref>
        </x14:dataValidation>
        <x14:dataValidation type="list" allowBlank="1" showInputMessage="1" showErrorMessage="1" error="Please use the dropdown selector to choose the value" prompt="Choose the value from the dropdown" xr:uid="{00000000-0002-0000-0300-00002D020000}">
          <x14:formula1>
            <xm:f>'Do Not Use Workings'!A6:CH6</xm:f>
          </x14:formula1>
          <xm:sqref>F16</xm:sqref>
        </x14:dataValidation>
        <x14:dataValidation type="list" allowBlank="1" showInputMessage="1" showErrorMessage="1" error="Please use the dropdown selector to choose the value" prompt="Choose the value from the dropdown" xr:uid="{00000000-0002-0000-0300-00002E020000}">
          <x14:formula1>
            <xm:f>'Do Not Use Workings'!A6:CH6</xm:f>
          </x14:formula1>
          <xm:sqref>F17</xm:sqref>
        </x14:dataValidation>
        <x14:dataValidation type="list" allowBlank="1" showInputMessage="1" showErrorMessage="1" error="Please use the dropdown selector to choose the value" prompt="Choose the value from the dropdown" xr:uid="{00000000-0002-0000-0300-00002F020000}">
          <x14:formula1>
            <xm:f>'Do Not Use Workings'!A6:CH6</xm:f>
          </x14:formula1>
          <xm:sqref>F18</xm:sqref>
        </x14:dataValidation>
        <x14:dataValidation type="list" allowBlank="1" showInputMessage="1" showErrorMessage="1" error="Please use the dropdown selector to choose the value" prompt="Choose the value from the dropdown" xr:uid="{00000000-0002-0000-0300-000030020000}">
          <x14:formula1>
            <xm:f>'Do Not Use Workings'!A6:CH6</xm:f>
          </x14:formula1>
          <xm:sqref>F19</xm:sqref>
        </x14:dataValidation>
        <x14:dataValidation type="list" allowBlank="1" showInputMessage="1" showErrorMessage="1" error="Please use the dropdown selector to choose the value" prompt="Choose the value from the dropdown" xr:uid="{00000000-0002-0000-0300-000031020000}">
          <x14:formula1>
            <xm:f>'Do Not Use Workings'!A6:CH6</xm:f>
          </x14:formula1>
          <xm:sqref>F20</xm:sqref>
        </x14:dataValidation>
        <x14:dataValidation type="list" allowBlank="1" showInputMessage="1" showErrorMessage="1" error="Please use the dropdown selector to choose the value" prompt="Choose the value from the dropdown" xr:uid="{00000000-0002-0000-0300-000032020000}">
          <x14:formula1>
            <xm:f>'Do Not Use Workings'!A6:CH6</xm:f>
          </x14:formula1>
          <xm:sqref>F21</xm:sqref>
        </x14:dataValidation>
        <x14:dataValidation type="list" allowBlank="1" showInputMessage="1" showErrorMessage="1" error="Please use the dropdown selector to choose the value" prompt="Choose the value from the dropdown" xr:uid="{00000000-0002-0000-0300-000033020000}">
          <x14:formula1>
            <xm:f>'Do Not Use Workings'!A6:CH6</xm:f>
          </x14:formula1>
          <xm:sqref>F22</xm:sqref>
        </x14:dataValidation>
        <x14:dataValidation type="list" allowBlank="1" showInputMessage="1" showErrorMessage="1" error="Please use the dropdown selector to choose the value" prompt="Choose the value from the dropdown" xr:uid="{00000000-0002-0000-0300-000034020000}">
          <x14:formula1>
            <xm:f>'Do Not Use Workings'!A6:CH6</xm:f>
          </x14:formula1>
          <xm:sqref>F23</xm:sqref>
        </x14:dataValidation>
        <x14:dataValidation type="list" allowBlank="1" showInputMessage="1" showErrorMessage="1" error="Please use the dropdown selector to choose the value" prompt="Choose the value from the dropdown" xr:uid="{00000000-0002-0000-0300-000035020000}">
          <x14:formula1>
            <xm:f>'Do Not Use Workings'!A6:CH6</xm:f>
          </x14:formula1>
          <xm:sqref>F24</xm:sqref>
        </x14:dataValidation>
        <x14:dataValidation type="list" allowBlank="1" showInputMessage="1" showErrorMessage="1" error="Please use the dropdown selector to choose the value" prompt="Choose the value from the dropdown" xr:uid="{00000000-0002-0000-0300-000036020000}">
          <x14:formula1>
            <xm:f>'Do Not Use Workings'!A6:CH6</xm:f>
          </x14:formula1>
          <xm:sqref>F25</xm:sqref>
        </x14:dataValidation>
        <x14:dataValidation type="list" allowBlank="1" showInputMessage="1" showErrorMessage="1" error="Please use the dropdown selector to choose the value" prompt="Choose the value from the dropdown" xr:uid="{00000000-0002-0000-0300-000037020000}">
          <x14:formula1>
            <xm:f>'Do Not Use Workings'!A6:CH6</xm:f>
          </x14:formula1>
          <xm:sqref>F26</xm:sqref>
        </x14:dataValidation>
        <x14:dataValidation type="list" allowBlank="1" showInputMessage="1" showErrorMessage="1" error="Please use the dropdown selector to choose the value" prompt="Choose the value from the dropdown" xr:uid="{00000000-0002-0000-0300-000038020000}">
          <x14:formula1>
            <xm:f>'Do Not Use Workings'!A6:CH6</xm:f>
          </x14:formula1>
          <xm:sqref>F27</xm:sqref>
        </x14:dataValidation>
        <x14:dataValidation type="list" allowBlank="1" showInputMessage="1" showErrorMessage="1" error="Please use the dropdown selector to choose the value" prompt="Choose the value from the dropdown" xr:uid="{00000000-0002-0000-0300-000039020000}">
          <x14:formula1>
            <xm:f>'Do Not Use Workings'!A6:CH6</xm:f>
          </x14:formula1>
          <xm:sqref>F28</xm:sqref>
        </x14:dataValidation>
        <x14:dataValidation type="list" allowBlank="1" showInputMessage="1" showErrorMessage="1" error="Please use the dropdown selector to choose the value" prompt="Choose the value from the dropdown" xr:uid="{00000000-0002-0000-0300-00003A020000}">
          <x14:formula1>
            <xm:f>'Do Not Use Workings'!A6:CH6</xm:f>
          </x14:formula1>
          <xm:sqref>F29</xm:sqref>
        </x14:dataValidation>
        <x14:dataValidation type="list" allowBlank="1" showInputMessage="1" showErrorMessage="1" error="Please use the dropdown selector to choose the value" prompt="Choose the value from the dropdown" xr:uid="{00000000-0002-0000-0300-00003B020000}">
          <x14:formula1>
            <xm:f>'Do Not Use Workings'!A6:CH6</xm:f>
          </x14:formula1>
          <xm:sqref>F30</xm:sqref>
        </x14:dataValidation>
        <x14:dataValidation type="list" allowBlank="1" showInputMessage="1" showErrorMessage="1" error="Please use the dropdown selector to choose the value" prompt="Choose the value from the dropdown" xr:uid="{00000000-0002-0000-0300-00003C020000}">
          <x14:formula1>
            <xm:f>'Do Not Use Workings'!A6:CH6</xm:f>
          </x14:formula1>
          <xm:sqref>F31</xm:sqref>
        </x14:dataValidation>
        <x14:dataValidation type="list" allowBlank="1" showInputMessage="1" showErrorMessage="1" error="Please use the dropdown selector to choose the value" prompt="Choose the value from the dropdown" xr:uid="{00000000-0002-0000-0300-00003D020000}">
          <x14:formula1>
            <xm:f>'Do Not Use Workings'!A6:CH6</xm:f>
          </x14:formula1>
          <xm:sqref>F32</xm:sqref>
        </x14:dataValidation>
        <x14:dataValidation type="list" allowBlank="1" showInputMessage="1" showErrorMessage="1" error="Please use the dropdown selector to choose the value" prompt="Choose the value from the dropdown" xr:uid="{00000000-0002-0000-0300-00003E020000}">
          <x14:formula1>
            <xm:f>'Do Not Use Workings'!A6:CH6</xm:f>
          </x14:formula1>
          <xm:sqref>F33</xm:sqref>
        </x14:dataValidation>
        <x14:dataValidation type="list" allowBlank="1" showInputMessage="1" showErrorMessage="1" error="Please use the dropdown selector to choose the value" prompt="Choose the value from the dropdown" xr:uid="{00000000-0002-0000-0300-00003F020000}">
          <x14:formula1>
            <xm:f>'Do Not Use Workings'!A6:CH6</xm:f>
          </x14:formula1>
          <xm:sqref>F34</xm:sqref>
        </x14:dataValidation>
        <x14:dataValidation type="list" allowBlank="1" showInputMessage="1" showErrorMessage="1" error="Please use the dropdown selector to choose the value" prompt="Choose the value from the dropdown" xr:uid="{00000000-0002-0000-0300-000040020000}">
          <x14:formula1>
            <xm:f>'Do Not Use Workings'!A6:CH6</xm:f>
          </x14:formula1>
          <xm:sqref>F35</xm:sqref>
        </x14:dataValidation>
        <x14:dataValidation type="list" allowBlank="1" showInputMessage="1" showErrorMessage="1" error="Please use the dropdown selector to choose the value" prompt="Choose the value from the dropdown" xr:uid="{00000000-0002-0000-0300-000041020000}">
          <x14:formula1>
            <xm:f>'Do Not Use Workings'!A6:CH6</xm:f>
          </x14:formula1>
          <xm:sqref>F36</xm:sqref>
        </x14:dataValidation>
        <x14:dataValidation type="list" allowBlank="1" showInputMessage="1" showErrorMessage="1" error="Please use the dropdown selector to choose the value" prompt="Choose the value from the dropdown" xr:uid="{00000000-0002-0000-0300-000042020000}">
          <x14:formula1>
            <xm:f>'Do Not Use Workings'!A6:CH6</xm:f>
          </x14:formula1>
          <xm:sqref>F37</xm:sqref>
        </x14:dataValidation>
        <x14:dataValidation type="list" allowBlank="1" showInputMessage="1" showErrorMessage="1" error="Please use the dropdown selector to choose the value" prompt="Choose the value from the dropdown" xr:uid="{00000000-0002-0000-0300-000043020000}">
          <x14:formula1>
            <xm:f>'Do Not Use Workings'!A6:CH6</xm:f>
          </x14:formula1>
          <xm:sqref>F38</xm:sqref>
        </x14:dataValidation>
        <x14:dataValidation type="list" allowBlank="1" showInputMessage="1" showErrorMessage="1" error="Please use the dropdown selector to choose the value" prompt="Choose the value from the dropdown" xr:uid="{00000000-0002-0000-0300-000044020000}">
          <x14:formula1>
            <xm:f>'Do Not Use Workings'!A6:CH6</xm:f>
          </x14:formula1>
          <xm:sqref>F39</xm:sqref>
        </x14:dataValidation>
        <x14:dataValidation type="list" allowBlank="1" showInputMessage="1" showErrorMessage="1" error="Please use the dropdown selector to choose the value" prompt="Choose the value from the dropdown" xr:uid="{00000000-0002-0000-0300-000045020000}">
          <x14:formula1>
            <xm:f>'Do Not Use Workings'!A6:CH6</xm:f>
          </x14:formula1>
          <xm:sqref>F40</xm:sqref>
        </x14:dataValidation>
        <x14:dataValidation type="list" allowBlank="1" showInputMessage="1" showErrorMessage="1" error="Please use the dropdown selector to choose the value" prompt="Choose the value from the dropdown" xr:uid="{00000000-0002-0000-0300-000046020000}">
          <x14:formula1>
            <xm:f>'Do Not Use Workings'!A6:CH6</xm:f>
          </x14:formula1>
          <xm:sqref>F41</xm:sqref>
        </x14:dataValidation>
        <x14:dataValidation type="list" allowBlank="1" showInputMessage="1" showErrorMessage="1" error="Please use the dropdown selector to choose the value" prompt="Choose the value from the dropdown" xr:uid="{00000000-0002-0000-0300-000047020000}">
          <x14:formula1>
            <xm:f>'Do Not Use Workings'!A6:CH6</xm:f>
          </x14:formula1>
          <xm:sqref>F42</xm:sqref>
        </x14:dataValidation>
        <x14:dataValidation type="list" allowBlank="1" showInputMessage="1" showErrorMessage="1" error="Please use the dropdown selector to choose the value" prompt="Choose the value from the dropdown" xr:uid="{00000000-0002-0000-0300-000048020000}">
          <x14:formula1>
            <xm:f>'Do Not Use Workings'!A6:CH6</xm:f>
          </x14:formula1>
          <xm:sqref>F43</xm:sqref>
        </x14:dataValidation>
        <x14:dataValidation type="list" allowBlank="1" showInputMessage="1" showErrorMessage="1" error="Please use the dropdown selector to choose the value" prompt="Choose the value from the dropdown" xr:uid="{00000000-0002-0000-0300-000049020000}">
          <x14:formula1>
            <xm:f>'Do Not Use Workings'!A6:CH6</xm:f>
          </x14:formula1>
          <xm:sqref>F44</xm:sqref>
        </x14:dataValidation>
        <x14:dataValidation type="list" allowBlank="1" showInputMessage="1" showErrorMessage="1" error="Please use the dropdown selector to choose the value" prompt="Choose the value from the dropdown" xr:uid="{00000000-0002-0000-0300-00004A020000}">
          <x14:formula1>
            <xm:f>'Do Not Use Workings'!A6:CH6</xm:f>
          </x14:formula1>
          <xm:sqref>F45</xm:sqref>
        </x14:dataValidation>
        <x14:dataValidation type="list" allowBlank="1" showInputMessage="1" showErrorMessage="1" error="Please use the dropdown selector to choose the value" prompt="Choose the value from the dropdown" xr:uid="{00000000-0002-0000-0300-00004B020000}">
          <x14:formula1>
            <xm:f>'Do Not Use Workings'!A6:CH6</xm:f>
          </x14:formula1>
          <xm:sqref>F46</xm:sqref>
        </x14:dataValidation>
        <x14:dataValidation type="list" allowBlank="1" showInputMessage="1" showErrorMessage="1" error="Please use the dropdown selector to choose the value" prompt="Choose the value from the dropdown" xr:uid="{00000000-0002-0000-0300-00004C020000}">
          <x14:formula1>
            <xm:f>'Do Not Use Workings'!A6:CH6</xm:f>
          </x14:formula1>
          <xm:sqref>F47</xm:sqref>
        </x14:dataValidation>
        <x14:dataValidation type="list" allowBlank="1" showInputMessage="1" showErrorMessage="1" error="Please use the dropdown selector to choose the value" prompt="Choose the value from the dropdown" xr:uid="{00000000-0002-0000-0300-00004D020000}">
          <x14:formula1>
            <xm:f>'Do Not Use Workings'!A6:CH6</xm:f>
          </x14:formula1>
          <xm:sqref>F48</xm:sqref>
        </x14:dataValidation>
        <x14:dataValidation type="list" allowBlank="1" showInputMessage="1" showErrorMessage="1" error="Please use the dropdown selector to choose the value" prompt="Choose the value from the dropdown" xr:uid="{00000000-0002-0000-0300-00004E020000}">
          <x14:formula1>
            <xm:f>'Do Not Use Workings'!A6:CH6</xm:f>
          </x14:formula1>
          <xm:sqref>F49</xm:sqref>
        </x14:dataValidation>
        <x14:dataValidation type="list" allowBlank="1" showInputMessage="1" showErrorMessage="1" error="Please use the dropdown selector to choose the value" prompt="Choose the value from the dropdown" xr:uid="{00000000-0002-0000-0300-00004F020000}">
          <x14:formula1>
            <xm:f>'Do Not Use Workings'!A6:CH6</xm:f>
          </x14:formula1>
          <xm:sqref>F50</xm:sqref>
        </x14:dataValidation>
        <x14:dataValidation type="list" allowBlank="1" showInputMessage="1" showErrorMessage="1" error="Please use the dropdown selector to choose the value" prompt="Choose the value from the dropdown" xr:uid="{00000000-0002-0000-0300-000050020000}">
          <x14:formula1>
            <xm:f>'Do Not Use Workings'!A6:CH6</xm:f>
          </x14:formula1>
          <xm:sqref>F51</xm:sqref>
        </x14:dataValidation>
        <x14:dataValidation type="list" allowBlank="1" showInputMessage="1" showErrorMessage="1" error="Please use the dropdown selector to choose the value" prompt="Choose the value from the dropdown" xr:uid="{00000000-0002-0000-0300-000051020000}">
          <x14:formula1>
            <xm:f>'Do Not Use Workings'!A6:CH6</xm:f>
          </x14:formula1>
          <xm:sqref>F52</xm:sqref>
        </x14:dataValidation>
        <x14:dataValidation type="list" allowBlank="1" showInputMessage="1" showErrorMessage="1" error="Please use the dropdown selector to choose the value" prompt="Choose the value from the dropdown" xr:uid="{00000000-0002-0000-0300-000052020000}">
          <x14:formula1>
            <xm:f>'Do Not Use Workings'!A6:CH6</xm:f>
          </x14:formula1>
          <xm:sqref>F53</xm:sqref>
        </x14:dataValidation>
        <x14:dataValidation type="list" allowBlank="1" showInputMessage="1" showErrorMessage="1" error="Please use the dropdown selector to choose the value" prompt="Choose the value from the dropdown" xr:uid="{00000000-0002-0000-0300-000053020000}">
          <x14:formula1>
            <xm:f>'Do Not Use Workings'!A6:CH6</xm:f>
          </x14:formula1>
          <xm:sqref>F54</xm:sqref>
        </x14:dataValidation>
        <x14:dataValidation type="list" allowBlank="1" showInputMessage="1" showErrorMessage="1" error="Please use the dropdown selector to choose the value" prompt="Choose the value from the dropdown" xr:uid="{00000000-0002-0000-0300-000054020000}">
          <x14:formula1>
            <xm:f>'Do Not Use Workings'!A6:CH6</xm:f>
          </x14:formula1>
          <xm:sqref>F55</xm:sqref>
        </x14:dataValidation>
        <x14:dataValidation type="list" allowBlank="1" showInputMessage="1" showErrorMessage="1" error="Please use the dropdown selector to choose the value" prompt="Choose the value from the dropdown" xr:uid="{00000000-0002-0000-0300-000055020000}">
          <x14:formula1>
            <xm:f>'Do Not Use Workings'!A6:CH6</xm:f>
          </x14:formula1>
          <xm:sqref>F56</xm:sqref>
        </x14:dataValidation>
        <x14:dataValidation type="list" allowBlank="1" showInputMessage="1" showErrorMessage="1" error="Please use the dropdown selector to choose the value" prompt="Choose the value from the dropdown" xr:uid="{00000000-0002-0000-0300-000056020000}">
          <x14:formula1>
            <xm:f>'Do Not Use Workings'!A6:CH6</xm:f>
          </x14:formula1>
          <xm:sqref>F57</xm:sqref>
        </x14:dataValidation>
        <x14:dataValidation type="list" allowBlank="1" showInputMessage="1" showErrorMessage="1" error="Please use the dropdown selector to choose the value" prompt="Choose the value from the dropdown" xr:uid="{00000000-0002-0000-0300-000057020000}">
          <x14:formula1>
            <xm:f>'Do Not Use Workings'!A6:CH6</xm:f>
          </x14:formula1>
          <xm:sqref>F58</xm:sqref>
        </x14:dataValidation>
        <x14:dataValidation type="list" allowBlank="1" showInputMessage="1" showErrorMessage="1" error="Please use the dropdown selector to choose the value" prompt="Choose the value from the dropdown" xr:uid="{00000000-0002-0000-0300-000058020000}">
          <x14:formula1>
            <xm:f>'Do Not Use Workings'!A6:CH6</xm:f>
          </x14:formula1>
          <xm:sqref>F59</xm:sqref>
        </x14:dataValidation>
        <x14:dataValidation type="list" allowBlank="1" showInputMessage="1" showErrorMessage="1" error="Please use the dropdown selector to choose the value" prompt="Choose the value from the dropdown" xr:uid="{00000000-0002-0000-0300-000059020000}">
          <x14:formula1>
            <xm:f>'Do Not Use Workings'!A6:CH6</xm:f>
          </x14:formula1>
          <xm:sqref>F60</xm:sqref>
        </x14:dataValidation>
        <x14:dataValidation type="list" allowBlank="1" showInputMessage="1" showErrorMessage="1" error="Please use the dropdown selector to choose the value" prompt="Choose the value from the dropdown" xr:uid="{00000000-0002-0000-0300-00005A020000}">
          <x14:formula1>
            <xm:f>'Do Not Use Workings'!A6:CH6</xm:f>
          </x14:formula1>
          <xm:sqref>F61</xm:sqref>
        </x14:dataValidation>
        <x14:dataValidation type="list" allowBlank="1" showInputMessage="1" showErrorMessage="1" error="Please use the dropdown selector to choose the value" prompt="Choose the value from the dropdown" xr:uid="{00000000-0002-0000-0300-00005B020000}">
          <x14:formula1>
            <xm:f>'Do Not Use Workings'!A6:CH6</xm:f>
          </x14:formula1>
          <xm:sqref>F62</xm:sqref>
        </x14:dataValidation>
        <x14:dataValidation type="list" allowBlank="1" showInputMessage="1" showErrorMessage="1" error="Please use the dropdown selector to choose the value" prompt="Choose the value from the dropdown" xr:uid="{00000000-0002-0000-0300-00005C020000}">
          <x14:formula1>
            <xm:f>'Do Not Use Workings'!A6:CH6</xm:f>
          </x14:formula1>
          <xm:sqref>F63</xm:sqref>
        </x14:dataValidation>
        <x14:dataValidation type="list" allowBlank="1" showInputMessage="1" showErrorMessage="1" error="Please use the dropdown selector to choose the value" prompt="Choose the value from the dropdown" xr:uid="{00000000-0002-0000-0300-00005D020000}">
          <x14:formula1>
            <xm:f>'Do Not Use Workings'!A6:CH6</xm:f>
          </x14:formula1>
          <xm:sqref>F64</xm:sqref>
        </x14:dataValidation>
        <x14:dataValidation type="list" allowBlank="1" showInputMessage="1" showErrorMessage="1" error="Please use the dropdown selector to choose the value" prompt="Choose the value from the dropdown" xr:uid="{00000000-0002-0000-0300-00005E020000}">
          <x14:formula1>
            <xm:f>'Do Not Use Workings'!A6:CH6</xm:f>
          </x14:formula1>
          <xm:sqref>F65</xm:sqref>
        </x14:dataValidation>
        <x14:dataValidation type="list" allowBlank="1" showInputMessage="1" showErrorMessage="1" error="Please use the dropdown selector to choose the value" prompt="Choose the value from the dropdown" xr:uid="{00000000-0002-0000-0300-00005F020000}">
          <x14:formula1>
            <xm:f>'Do Not Use Workings'!A6:CH6</xm:f>
          </x14:formula1>
          <xm:sqref>F66</xm:sqref>
        </x14:dataValidation>
        <x14:dataValidation type="list" allowBlank="1" showInputMessage="1" showErrorMessage="1" error="Please use the dropdown selector to choose the value" prompt="Choose the value from the dropdown" xr:uid="{00000000-0002-0000-0300-000060020000}">
          <x14:formula1>
            <xm:f>'Do Not Use Workings'!A6:CH6</xm:f>
          </x14:formula1>
          <xm:sqref>F67</xm:sqref>
        </x14:dataValidation>
        <x14:dataValidation type="list" allowBlank="1" showInputMessage="1" showErrorMessage="1" error="Please use the dropdown selector to choose the value" prompt="Choose the value from the dropdown" xr:uid="{00000000-0002-0000-0300-000061020000}">
          <x14:formula1>
            <xm:f>'Do Not Use Workings'!A6:CH6</xm:f>
          </x14:formula1>
          <xm:sqref>F68</xm:sqref>
        </x14:dataValidation>
        <x14:dataValidation type="list" allowBlank="1" showInputMessage="1" showErrorMessage="1" error="Please use the dropdown selector to choose the value" prompt="Choose the value from the dropdown" xr:uid="{00000000-0002-0000-0300-000062020000}">
          <x14:formula1>
            <xm:f>'Do Not Use Workings'!A6:CH6</xm:f>
          </x14:formula1>
          <xm:sqref>F69</xm:sqref>
        </x14:dataValidation>
        <x14:dataValidation type="list" allowBlank="1" showInputMessage="1" showErrorMessage="1" error="Please use the dropdown selector to choose the value" prompt="Choose the value from the dropdown" xr:uid="{00000000-0002-0000-0300-000063020000}">
          <x14:formula1>
            <xm:f>'Do Not Use Workings'!A6:CH6</xm:f>
          </x14:formula1>
          <xm:sqref>F70</xm:sqref>
        </x14:dataValidation>
        <x14:dataValidation type="list" allowBlank="1" showInputMessage="1" showErrorMessage="1" error="Please use the dropdown selector to choose the value" prompt="Choose the value from the dropdown" xr:uid="{00000000-0002-0000-0300-000064020000}">
          <x14:formula1>
            <xm:f>'Do Not Use Workings'!A6:CH6</xm:f>
          </x14:formula1>
          <xm:sqref>F71</xm:sqref>
        </x14:dataValidation>
        <x14:dataValidation type="list" allowBlank="1" showInputMessage="1" showErrorMessage="1" error="Please use the dropdown selector to choose the value" prompt="Choose the value from the dropdown" xr:uid="{00000000-0002-0000-0300-000065020000}">
          <x14:formula1>
            <xm:f>'Do Not Use Workings'!A6:CH6</xm:f>
          </x14:formula1>
          <xm:sqref>F72</xm:sqref>
        </x14:dataValidation>
        <x14:dataValidation type="list" allowBlank="1" showInputMessage="1" showErrorMessage="1" error="Please use the dropdown selector to choose the value" prompt="Choose the value from the dropdown" xr:uid="{00000000-0002-0000-0300-000066020000}">
          <x14:formula1>
            <xm:f>'Do Not Use Workings'!A6:CH6</xm:f>
          </x14:formula1>
          <xm:sqref>F73</xm:sqref>
        </x14:dataValidation>
        <x14:dataValidation type="list" allowBlank="1" showInputMessage="1" showErrorMessage="1" error="Please use the dropdown selector to choose the value" prompt="Choose the value from the dropdown" xr:uid="{00000000-0002-0000-0300-000067020000}">
          <x14:formula1>
            <xm:f>'Do Not Use Workings'!A6:CH6</xm:f>
          </x14:formula1>
          <xm:sqref>F74</xm:sqref>
        </x14:dataValidation>
        <x14:dataValidation type="list" allowBlank="1" showInputMessage="1" showErrorMessage="1" error="Please use the dropdown selector to choose the value" prompt="Choose the value from the dropdown" xr:uid="{00000000-0002-0000-0300-000068020000}">
          <x14:formula1>
            <xm:f>'Do Not Use Workings'!A6:CH6</xm:f>
          </x14:formula1>
          <xm:sqref>F75</xm:sqref>
        </x14:dataValidation>
        <x14:dataValidation type="list" allowBlank="1" showInputMessage="1" showErrorMessage="1" error="Please use the dropdown selector to choose the value" prompt="Choose the value from the dropdown" xr:uid="{00000000-0002-0000-0300-000069020000}">
          <x14:formula1>
            <xm:f>'Do Not Use Workings'!A6:CH6</xm:f>
          </x14:formula1>
          <xm:sqref>F76</xm:sqref>
        </x14:dataValidation>
        <x14:dataValidation type="list" allowBlank="1" showInputMessage="1" showErrorMessage="1" error="Please use the dropdown selector to choose the value" prompt="Choose the value from the dropdown" xr:uid="{00000000-0002-0000-0300-00006A020000}">
          <x14:formula1>
            <xm:f>'Do Not Use Workings'!A6:CH6</xm:f>
          </x14:formula1>
          <xm:sqref>F77</xm:sqref>
        </x14:dataValidation>
        <x14:dataValidation type="list" allowBlank="1" showInputMessage="1" showErrorMessage="1" error="Please use the dropdown selector to choose the value" prompt="Choose the value from the dropdown" xr:uid="{00000000-0002-0000-0300-00006B020000}">
          <x14:formula1>
            <xm:f>'Do Not Use Workings'!A6:CH6</xm:f>
          </x14:formula1>
          <xm:sqref>F78</xm:sqref>
        </x14:dataValidation>
        <x14:dataValidation type="list" allowBlank="1" showInputMessage="1" showErrorMessage="1" error="Please use the dropdown selector to choose the value" prompt="Choose the value from the dropdown" xr:uid="{00000000-0002-0000-0300-00006C020000}">
          <x14:formula1>
            <xm:f>'Do Not Use Workings'!A6:CH6</xm:f>
          </x14:formula1>
          <xm:sqref>F79</xm:sqref>
        </x14:dataValidation>
        <x14:dataValidation type="list" allowBlank="1" showInputMessage="1" showErrorMessage="1" error="Please use the dropdown selector to choose the value" prompt="Choose the value from the dropdown" xr:uid="{00000000-0002-0000-0300-00006D020000}">
          <x14:formula1>
            <xm:f>'Do Not Use Workings'!A6:CH6</xm:f>
          </x14:formula1>
          <xm:sqref>F80</xm:sqref>
        </x14:dataValidation>
        <x14:dataValidation type="list" allowBlank="1" showInputMessage="1" showErrorMessage="1" error="Please use the dropdown selector to choose the value" prompt="Choose the value from the dropdown" xr:uid="{00000000-0002-0000-0300-00006E020000}">
          <x14:formula1>
            <xm:f>'Do Not Use Workings'!A6:CH6</xm:f>
          </x14:formula1>
          <xm:sqref>F81</xm:sqref>
        </x14:dataValidation>
        <x14:dataValidation type="list" allowBlank="1" showInputMessage="1" showErrorMessage="1" error="Please use the dropdown selector to choose the value" prompt="Choose the value from the dropdown" xr:uid="{00000000-0002-0000-0300-00006F020000}">
          <x14:formula1>
            <xm:f>'Do Not Use Workings'!A6:CH6</xm:f>
          </x14:formula1>
          <xm:sqref>F82</xm:sqref>
        </x14:dataValidation>
        <x14:dataValidation type="list" allowBlank="1" showInputMessage="1" showErrorMessage="1" error="Please use the dropdown selector to choose the value" prompt="Choose the value from the dropdown" xr:uid="{00000000-0002-0000-0300-000070020000}">
          <x14:formula1>
            <xm:f>'Do Not Use Workings'!A6:CH6</xm:f>
          </x14:formula1>
          <xm:sqref>F83</xm:sqref>
        </x14:dataValidation>
        <x14:dataValidation type="list" allowBlank="1" showInputMessage="1" showErrorMessage="1" error="Please use the dropdown selector to choose the value" prompt="Choose the value from the dropdown" xr:uid="{00000000-0002-0000-0300-000071020000}">
          <x14:formula1>
            <xm:f>'Do Not Use Workings'!A6:CH6</xm:f>
          </x14:formula1>
          <xm:sqref>F84</xm:sqref>
        </x14:dataValidation>
        <x14:dataValidation type="list" allowBlank="1" showInputMessage="1" showErrorMessage="1" error="Please use the dropdown selector to choose the value" prompt="Choose the value from the dropdown" xr:uid="{00000000-0002-0000-0300-000072020000}">
          <x14:formula1>
            <xm:f>'Do Not Use Workings'!A6:CH6</xm:f>
          </x14:formula1>
          <xm:sqref>F85</xm:sqref>
        </x14:dataValidation>
        <x14:dataValidation type="list" allowBlank="1" showInputMessage="1" showErrorMessage="1" error="Please use the dropdown selector to choose the value" prompt="Choose the value from the dropdown" xr:uid="{00000000-0002-0000-0300-000073020000}">
          <x14:formula1>
            <xm:f>'Do Not Use Workings'!A6:CH6</xm:f>
          </x14:formula1>
          <xm:sqref>F86</xm:sqref>
        </x14:dataValidation>
        <x14:dataValidation type="list" allowBlank="1" showInputMessage="1" showErrorMessage="1" error="Please use the dropdown selector to choose the value" prompt="Choose the value from the dropdown" xr:uid="{00000000-0002-0000-0300-000074020000}">
          <x14:formula1>
            <xm:f>'Do Not Use Workings'!A6:CH6</xm:f>
          </x14:formula1>
          <xm:sqref>F87</xm:sqref>
        </x14:dataValidation>
        <x14:dataValidation type="list" allowBlank="1" showInputMessage="1" showErrorMessage="1" error="Please use the dropdown selector to choose the value" prompt="Choose the value from the dropdown" xr:uid="{00000000-0002-0000-0300-000075020000}">
          <x14:formula1>
            <xm:f>'Do Not Use Workings'!A6:CH6</xm:f>
          </x14:formula1>
          <xm:sqref>F88</xm:sqref>
        </x14:dataValidation>
        <x14:dataValidation type="list" allowBlank="1" showInputMessage="1" showErrorMessage="1" error="Please use the dropdown selector to choose the value" prompt="Choose the value from the dropdown" xr:uid="{00000000-0002-0000-0300-000076020000}">
          <x14:formula1>
            <xm:f>'Do Not Use Workings'!A6:CH6</xm:f>
          </x14:formula1>
          <xm:sqref>F89</xm:sqref>
        </x14:dataValidation>
        <x14:dataValidation type="list" allowBlank="1" showInputMessage="1" showErrorMessage="1" error="Please use the dropdown selector to choose the value" prompt="Choose the value from the dropdown" xr:uid="{00000000-0002-0000-0300-000077020000}">
          <x14:formula1>
            <xm:f>'Do Not Use Workings'!A6:CH6</xm:f>
          </x14:formula1>
          <xm:sqref>F90</xm:sqref>
        </x14:dataValidation>
        <x14:dataValidation type="list" allowBlank="1" showInputMessage="1" showErrorMessage="1" error="Please use the dropdown selector to choose the value" prompt="Choose the value from the dropdown" xr:uid="{00000000-0002-0000-0300-000078020000}">
          <x14:formula1>
            <xm:f>'Do Not Use Workings'!A6:CH6</xm:f>
          </x14:formula1>
          <xm:sqref>F91</xm:sqref>
        </x14:dataValidation>
        <x14:dataValidation type="list" allowBlank="1" showInputMessage="1" showErrorMessage="1" error="Please use the dropdown selector to choose the value" prompt="Choose the value from the dropdown" xr:uid="{00000000-0002-0000-0300-000079020000}">
          <x14:formula1>
            <xm:f>'Do Not Use Workings'!A6:CH6</xm:f>
          </x14:formula1>
          <xm:sqref>F92</xm:sqref>
        </x14:dataValidation>
        <x14:dataValidation type="list" allowBlank="1" showInputMessage="1" showErrorMessage="1" error="Please use the dropdown selector to choose the value" prompt="Choose the value from the dropdown" xr:uid="{00000000-0002-0000-0300-00007A020000}">
          <x14:formula1>
            <xm:f>'Do Not Use Workings'!A6:CH6</xm:f>
          </x14:formula1>
          <xm:sqref>F93</xm:sqref>
        </x14:dataValidation>
        <x14:dataValidation type="list" allowBlank="1" showInputMessage="1" showErrorMessage="1" error="Please use the dropdown selector to choose the value" prompt="Choose the value from the dropdown" xr:uid="{00000000-0002-0000-0300-00007B020000}">
          <x14:formula1>
            <xm:f>'Do Not Use Workings'!A6:CH6</xm:f>
          </x14:formula1>
          <xm:sqref>F94</xm:sqref>
        </x14:dataValidation>
        <x14:dataValidation type="list" allowBlank="1" showInputMessage="1" showErrorMessage="1" error="Please use the dropdown selector to choose the value" prompt="Choose the value from the dropdown" xr:uid="{00000000-0002-0000-0300-00007C020000}">
          <x14:formula1>
            <xm:f>'Do Not Use Workings'!A6:CH6</xm:f>
          </x14:formula1>
          <xm:sqref>F95</xm:sqref>
        </x14:dataValidation>
        <x14:dataValidation type="list" allowBlank="1" showInputMessage="1" showErrorMessage="1" error="Please use the dropdown selector to choose the value" prompt="Choose the value from the dropdown" xr:uid="{00000000-0002-0000-0300-00007D020000}">
          <x14:formula1>
            <xm:f>'Do Not Use Workings'!A6:CH6</xm:f>
          </x14:formula1>
          <xm:sqref>F96</xm:sqref>
        </x14:dataValidation>
        <x14:dataValidation type="list" allowBlank="1" showInputMessage="1" showErrorMessage="1" error="Please use the dropdown selector to choose the value" prompt="Choose the value from the dropdown" xr:uid="{00000000-0002-0000-0300-00007E020000}">
          <x14:formula1>
            <xm:f>'Do Not Use Workings'!A6:CH6</xm:f>
          </x14:formula1>
          <xm:sqref>F97</xm:sqref>
        </x14:dataValidation>
        <x14:dataValidation type="list" allowBlank="1" showInputMessage="1" showErrorMessage="1" error="Please use the dropdown selector to choose the value" prompt="Choose the value from the dropdown" xr:uid="{00000000-0002-0000-0300-00007F020000}">
          <x14:formula1>
            <xm:f>'Do Not Use Workings'!A6:CH6</xm:f>
          </x14:formula1>
          <xm:sqref>F98</xm:sqref>
        </x14:dataValidation>
        <x14:dataValidation type="list" allowBlank="1" showInputMessage="1" showErrorMessage="1" error="Please use the dropdown selector to choose the value" prompt="Choose the value from the dropdown" xr:uid="{00000000-0002-0000-0300-000080020000}">
          <x14:formula1>
            <xm:f>'Do Not Use Workings'!A6:CH6</xm:f>
          </x14:formula1>
          <xm:sqref>F99</xm:sqref>
        </x14:dataValidation>
        <x14:dataValidation type="list" allowBlank="1" showInputMessage="1" showErrorMessage="1" error="Please use the dropdown selector to choose the value" prompt="Choose the value from the dropdown" xr:uid="{00000000-0002-0000-0300-000081020000}">
          <x14:formula1>
            <xm:f>'Do Not Use Workings'!A6:CH6</xm:f>
          </x14:formula1>
          <xm:sqref>F100</xm:sqref>
        </x14:dataValidation>
        <x14:dataValidation type="list" allowBlank="1" showInputMessage="1" showErrorMessage="1" error="Please use the dropdown selector to choose the value" prompt="Choose the value from the dropdown" xr:uid="{00000000-0002-0000-0300-000082020000}">
          <x14:formula1>
            <xm:f>'Do Not Use Workings'!A6:CH6</xm:f>
          </x14:formula1>
          <xm:sqref>F101</xm:sqref>
        </x14:dataValidation>
        <x14:dataValidation type="list" allowBlank="1" showInputMessage="1" showErrorMessage="1" error="Please use the dropdown selector to choose the value" prompt="Choose the value from the dropdown" xr:uid="{00000000-0002-0000-0300-000083020000}">
          <x14:formula1>
            <xm:f>'Do Not Use Workings'!A6:CH6</xm:f>
          </x14:formula1>
          <xm:sqref>F102</xm:sqref>
        </x14:dataValidation>
        <x14:dataValidation type="list" allowBlank="1" showInputMessage="1" showErrorMessage="1" error="Please use the dropdown selector to choose the value" prompt="Choose the value from the dropdown" xr:uid="{00000000-0002-0000-0300-000084020000}">
          <x14:formula1>
            <xm:f>'Do Not Use Workings'!A6:CH6</xm:f>
          </x14:formula1>
          <xm:sqref>F103</xm:sqref>
        </x14:dataValidation>
        <x14:dataValidation type="list" allowBlank="1" showInputMessage="1" showErrorMessage="1" error="Please use the dropdown selector to choose the value" prompt="Choose the value from the dropdown" xr:uid="{00000000-0002-0000-0300-000085020000}">
          <x14:formula1>
            <xm:f>'Do Not Use Workings'!A6:CH6</xm:f>
          </x14:formula1>
          <xm:sqref>F104</xm:sqref>
        </x14:dataValidation>
        <x14:dataValidation type="list" allowBlank="1" showInputMessage="1" showErrorMessage="1" error="Please use the dropdown selector to choose the value" prompt="Choose the value from the dropdown" xr:uid="{00000000-0002-0000-0300-000086020000}">
          <x14:formula1>
            <xm:f>'Do Not Use Workings'!A6:CH6</xm:f>
          </x14:formula1>
          <xm:sqref>F105</xm:sqref>
        </x14:dataValidation>
        <x14:dataValidation type="list" allowBlank="1" showInputMessage="1" showErrorMessage="1" error="Please use the dropdown selector to choose the value" prompt="Choose the value from the dropdown" xr:uid="{00000000-0002-0000-0300-000087020000}">
          <x14:formula1>
            <xm:f>'Do Not Use Workings'!A6:CH6</xm:f>
          </x14:formula1>
          <xm:sqref>F106</xm:sqref>
        </x14:dataValidation>
        <x14:dataValidation type="list" allowBlank="1" showInputMessage="1" showErrorMessage="1" error="Please use the dropdown selector to choose the value" prompt="Choose the value from the dropdown" xr:uid="{00000000-0002-0000-0300-000088020000}">
          <x14:formula1>
            <xm:f>'Do Not Use Workings'!A6:CH6</xm:f>
          </x14:formula1>
          <xm:sqref>F107</xm:sqref>
        </x14:dataValidation>
        <x14:dataValidation type="list" allowBlank="1" showInputMessage="1" showErrorMessage="1" error="Please use the dropdown selector to choose the value" prompt="Choose the value from the dropdown" xr:uid="{00000000-0002-0000-0300-000089020000}">
          <x14:formula1>
            <xm:f>'Do Not Use Workings'!A6:CH6</xm:f>
          </x14:formula1>
          <xm:sqref>F108</xm:sqref>
        </x14:dataValidation>
        <x14:dataValidation type="list" allowBlank="1" showInputMessage="1" showErrorMessage="1" error="Please use the dropdown selector to choose the value" prompt="Choose the value from the dropdown" xr:uid="{00000000-0002-0000-0300-00008A020000}">
          <x14:formula1>
            <xm:f>'Do Not Use Workings'!A6:CH6</xm:f>
          </x14:formula1>
          <xm:sqref>F109</xm:sqref>
        </x14:dataValidation>
        <x14:dataValidation type="list" allowBlank="1" showInputMessage="1" showErrorMessage="1" error="Please use the dropdown selector to choose the value" prompt="Choose the value from the dropdown" xr:uid="{00000000-0002-0000-0300-00008B020000}">
          <x14:formula1>
            <xm:f>'Do Not Use Workings'!A6:CH6</xm:f>
          </x14:formula1>
          <xm:sqref>F110</xm:sqref>
        </x14:dataValidation>
        <x14:dataValidation type="list" allowBlank="1" showInputMessage="1" showErrorMessage="1" error="Please use the dropdown selector to choose the value" prompt="Choose the value from the dropdown" xr:uid="{00000000-0002-0000-0300-00008C020000}">
          <x14:formula1>
            <xm:f>'Do Not Use Workings'!A6:CH6</xm:f>
          </x14:formula1>
          <xm:sqref>F111</xm:sqref>
        </x14:dataValidation>
        <x14:dataValidation type="list" allowBlank="1" showInputMessage="1" showErrorMessage="1" error="Please use the dropdown selector to choose the value" prompt="Choose the value from the dropdown" xr:uid="{00000000-0002-0000-0300-00008D020000}">
          <x14:formula1>
            <xm:f>'Do Not Use Workings'!A6:CH6</xm:f>
          </x14:formula1>
          <xm:sqref>F112</xm:sqref>
        </x14:dataValidation>
        <x14:dataValidation type="list" allowBlank="1" showInputMessage="1" showErrorMessage="1" error="Please use the dropdown selector to choose the value" prompt="Choose the value from the dropdown" xr:uid="{00000000-0002-0000-0300-00008E020000}">
          <x14:formula1>
            <xm:f>'Do Not Use Workings'!A6:CH6</xm:f>
          </x14:formula1>
          <xm:sqref>F113</xm:sqref>
        </x14:dataValidation>
        <x14:dataValidation type="list" allowBlank="1" showInputMessage="1" showErrorMessage="1" error="Please use the dropdown selector to choose the value" prompt="Choose the value from the dropdown" xr:uid="{00000000-0002-0000-0300-00008F020000}">
          <x14:formula1>
            <xm:f>'Do Not Use Workings'!A6:CH6</xm:f>
          </x14:formula1>
          <xm:sqref>F114</xm:sqref>
        </x14:dataValidation>
        <x14:dataValidation type="list" allowBlank="1" showInputMessage="1" showErrorMessage="1" error="Please use the dropdown selector to choose the value" prompt="Choose the value from the dropdown" xr:uid="{00000000-0002-0000-0300-000090020000}">
          <x14:formula1>
            <xm:f>'Do Not Use Workings'!A6:CH6</xm:f>
          </x14:formula1>
          <xm:sqref>F115</xm:sqref>
        </x14:dataValidation>
        <x14:dataValidation type="list" allowBlank="1" showInputMessage="1" showErrorMessage="1" error="Please use the dropdown selector to choose the value" prompt="Choose the value from the dropdown" xr:uid="{00000000-0002-0000-0300-000091020000}">
          <x14:formula1>
            <xm:f>'Do Not Use Workings'!A6:CH6</xm:f>
          </x14:formula1>
          <xm:sqref>F116</xm:sqref>
        </x14:dataValidation>
        <x14:dataValidation type="list" allowBlank="1" showInputMessage="1" showErrorMessage="1" error="Please use the dropdown selector to choose the value" prompt="Choose the value from the dropdown" xr:uid="{00000000-0002-0000-0300-000092020000}">
          <x14:formula1>
            <xm:f>'Do Not Use Workings'!A6:CH6</xm:f>
          </x14:formula1>
          <xm:sqref>F117</xm:sqref>
        </x14:dataValidation>
        <x14:dataValidation type="list" allowBlank="1" showInputMessage="1" showErrorMessage="1" error="Please use the dropdown selector to choose the value" prompt="Choose the value from the dropdown" xr:uid="{00000000-0002-0000-0300-000093020000}">
          <x14:formula1>
            <xm:f>'Do Not Use Workings'!A6:CH6</xm:f>
          </x14:formula1>
          <xm:sqref>F118</xm:sqref>
        </x14:dataValidation>
        <x14:dataValidation type="list" allowBlank="1" showInputMessage="1" showErrorMessage="1" error="Please use the dropdown selector to choose the value" prompt="Choose the value from the dropdown" xr:uid="{00000000-0002-0000-0300-000094020000}">
          <x14:formula1>
            <xm:f>'Do Not Use Workings'!A6:CH6</xm:f>
          </x14:formula1>
          <xm:sqref>F119</xm:sqref>
        </x14:dataValidation>
        <x14:dataValidation type="list" allowBlank="1" showInputMessage="1" showErrorMessage="1" error="Please use the dropdown selector to choose the value" prompt="Choose the value from the dropdown" xr:uid="{00000000-0002-0000-0300-000095020000}">
          <x14:formula1>
            <xm:f>'Do Not Use Workings'!A6:CH6</xm:f>
          </x14:formula1>
          <xm:sqref>F120</xm:sqref>
        </x14:dataValidation>
        <x14:dataValidation type="list" allowBlank="1" showInputMessage="1" showErrorMessage="1" error="Please use the dropdown selector to choose the value" prompt="Choose the value from the dropdown" xr:uid="{00000000-0002-0000-0300-000096020000}">
          <x14:formula1>
            <xm:f>'Do Not Use Workings'!A6:CH6</xm:f>
          </x14:formula1>
          <xm:sqref>F121</xm:sqref>
        </x14:dataValidation>
        <x14:dataValidation type="list" allowBlank="1" showInputMessage="1" showErrorMessage="1" error="Please use the dropdown selector to choose the value" prompt="Choose the value from the dropdown" xr:uid="{00000000-0002-0000-0300-000097020000}">
          <x14:formula1>
            <xm:f>'Do Not Use Workings'!A6:CH6</xm:f>
          </x14:formula1>
          <xm:sqref>F122</xm:sqref>
        </x14:dataValidation>
        <x14:dataValidation type="list" allowBlank="1" showInputMessage="1" showErrorMessage="1" error="Please use the dropdown selector to choose the value" prompt="Choose the value from the dropdown" xr:uid="{00000000-0002-0000-0300-000098020000}">
          <x14:formula1>
            <xm:f>'Do Not Use Workings'!A6:CH6</xm:f>
          </x14:formula1>
          <xm:sqref>F123</xm:sqref>
        </x14:dataValidation>
        <x14:dataValidation type="list" allowBlank="1" showInputMessage="1" showErrorMessage="1" error="Please use the dropdown selector to choose the value" prompt="Choose the value from the dropdown" xr:uid="{00000000-0002-0000-0300-000099020000}">
          <x14:formula1>
            <xm:f>'Do Not Use Workings'!A6:CH6</xm:f>
          </x14:formula1>
          <xm:sqref>F124</xm:sqref>
        </x14:dataValidation>
        <x14:dataValidation type="list" allowBlank="1" showInputMessage="1" showErrorMessage="1" error="Please use the dropdown selector to choose the value" prompt="Choose the value from the dropdown" xr:uid="{00000000-0002-0000-0300-00009A020000}">
          <x14:formula1>
            <xm:f>'Do Not Use Workings'!A6:CH6</xm:f>
          </x14:formula1>
          <xm:sqref>F125</xm:sqref>
        </x14:dataValidation>
        <x14:dataValidation type="list" allowBlank="1" showInputMessage="1" showErrorMessage="1" error="Please use the dropdown selector to choose the value" prompt="Choose the value from the dropdown" xr:uid="{00000000-0002-0000-0300-00009B020000}">
          <x14:formula1>
            <xm:f>'Do Not Use Workings'!A6:CH6</xm:f>
          </x14:formula1>
          <xm:sqref>F126</xm:sqref>
        </x14:dataValidation>
        <x14:dataValidation type="list" allowBlank="1" showInputMessage="1" showErrorMessage="1" error="Please use the dropdown selector to choose the value" prompt="Choose the value from the dropdown" xr:uid="{00000000-0002-0000-0300-00009C020000}">
          <x14:formula1>
            <xm:f>'Do Not Use Workings'!A6:CH6</xm:f>
          </x14:formula1>
          <xm:sqref>F127</xm:sqref>
        </x14:dataValidation>
        <x14:dataValidation type="list" allowBlank="1" showInputMessage="1" showErrorMessage="1" error="Please use the dropdown selector to choose the value" prompt="Choose the value from the dropdown" xr:uid="{00000000-0002-0000-0300-00009D020000}">
          <x14:formula1>
            <xm:f>'Do Not Use Workings'!A6:CH6</xm:f>
          </x14:formula1>
          <xm:sqref>F128</xm:sqref>
        </x14:dataValidation>
        <x14:dataValidation type="list" allowBlank="1" showInputMessage="1" showErrorMessage="1" error="Please use the dropdown selector to choose the value" prompt="Choose the value from the dropdown" xr:uid="{00000000-0002-0000-0300-00009E020000}">
          <x14:formula1>
            <xm:f>'Do Not Use Workings'!A6:CH6</xm:f>
          </x14:formula1>
          <xm:sqref>F129</xm:sqref>
        </x14:dataValidation>
        <x14:dataValidation type="list" allowBlank="1" showInputMessage="1" showErrorMessage="1" error="Please use the dropdown selector to choose the value" prompt="Choose the value from the dropdown" xr:uid="{00000000-0002-0000-0300-00009F020000}">
          <x14:formula1>
            <xm:f>'Do Not Use Workings'!A6:CH6</xm:f>
          </x14:formula1>
          <xm:sqref>F130</xm:sqref>
        </x14:dataValidation>
        <x14:dataValidation type="list" allowBlank="1" showInputMessage="1" showErrorMessage="1" error="Please use the dropdown selector to choose the value" prompt="Choose the value from the dropdown" xr:uid="{00000000-0002-0000-0300-0000A0020000}">
          <x14:formula1>
            <xm:f>'Do Not Use Workings'!A6:CH6</xm:f>
          </x14:formula1>
          <xm:sqref>F131</xm:sqref>
        </x14:dataValidation>
        <x14:dataValidation type="list" allowBlank="1" showInputMessage="1" showErrorMessage="1" error="Please use the dropdown selector to choose the value" prompt="Choose the value from the dropdown" xr:uid="{00000000-0002-0000-0300-0000A1020000}">
          <x14:formula1>
            <xm:f>'Do Not Use Workings'!A6:CH6</xm:f>
          </x14:formula1>
          <xm:sqref>F132</xm:sqref>
        </x14:dataValidation>
        <x14:dataValidation type="list" allowBlank="1" showInputMessage="1" showErrorMessage="1" error="Please use the dropdown selector to choose the value" prompt="Choose the value from the dropdown" xr:uid="{00000000-0002-0000-0300-0000A2020000}">
          <x14:formula1>
            <xm:f>'Do Not Use Workings'!A6:CH6</xm:f>
          </x14:formula1>
          <xm:sqref>F133</xm:sqref>
        </x14:dataValidation>
        <x14:dataValidation type="list" allowBlank="1" showInputMessage="1" showErrorMessage="1" error="Please use the dropdown selector to choose the value" prompt="Choose the value from the dropdown" xr:uid="{00000000-0002-0000-0300-0000A3020000}">
          <x14:formula1>
            <xm:f>'Do Not Use Workings'!A6:CH6</xm:f>
          </x14:formula1>
          <xm:sqref>F134</xm:sqref>
        </x14:dataValidation>
        <x14:dataValidation type="list" allowBlank="1" showInputMessage="1" showErrorMessage="1" error="Please use the dropdown selector to choose the value" prompt="Choose the value from the dropdown" xr:uid="{00000000-0002-0000-0300-0000A4020000}">
          <x14:formula1>
            <xm:f>'Do Not Use Workings'!A6:CH6</xm:f>
          </x14:formula1>
          <xm:sqref>F135</xm:sqref>
        </x14:dataValidation>
        <x14:dataValidation type="list" allowBlank="1" showInputMessage="1" showErrorMessage="1" error="Please use the dropdown selector to choose the value" prompt="Choose the value from the dropdown" xr:uid="{00000000-0002-0000-0300-0000A5020000}">
          <x14:formula1>
            <xm:f>'Do Not Use Workings'!A6:CH6</xm:f>
          </x14:formula1>
          <xm:sqref>F136</xm:sqref>
        </x14:dataValidation>
        <x14:dataValidation type="list" allowBlank="1" showInputMessage="1" showErrorMessage="1" error="Please use the dropdown selector to choose the value" prompt="Choose the value from the dropdown" xr:uid="{00000000-0002-0000-0300-0000A6020000}">
          <x14:formula1>
            <xm:f>'Do Not Use Workings'!A6:CH6</xm:f>
          </x14:formula1>
          <xm:sqref>F137</xm:sqref>
        </x14:dataValidation>
        <x14:dataValidation type="list" allowBlank="1" showInputMessage="1" showErrorMessage="1" error="Please use the dropdown selector to choose the value" prompt="Choose the value from the dropdown" xr:uid="{00000000-0002-0000-0300-0000A7020000}">
          <x14:formula1>
            <xm:f>'Do Not Use Workings'!A6:CH6</xm:f>
          </x14:formula1>
          <xm:sqref>F138</xm:sqref>
        </x14:dataValidation>
        <x14:dataValidation type="list" allowBlank="1" showInputMessage="1" showErrorMessage="1" error="Please use the dropdown selector to choose the value" prompt="Choose the value from the dropdown" xr:uid="{00000000-0002-0000-0300-0000A8020000}">
          <x14:formula1>
            <xm:f>'Do Not Use Workings'!A6:CH6</xm:f>
          </x14:formula1>
          <xm:sqref>F139</xm:sqref>
        </x14:dataValidation>
        <x14:dataValidation type="list" allowBlank="1" showInputMessage="1" showErrorMessage="1" error="Please use the dropdown selector to choose the value" prompt="Choose the value from the dropdown" xr:uid="{00000000-0002-0000-0300-0000A9020000}">
          <x14:formula1>
            <xm:f>'Do Not Use Workings'!A6:CH6</xm:f>
          </x14:formula1>
          <xm:sqref>F140</xm:sqref>
        </x14:dataValidation>
        <x14:dataValidation type="list" allowBlank="1" showInputMessage="1" showErrorMessage="1" error="Please use the dropdown selector to choose the value" prompt="Choose the value from the dropdown" xr:uid="{00000000-0002-0000-0300-0000AA020000}">
          <x14:formula1>
            <xm:f>'Do Not Use Workings'!A6:CH6</xm:f>
          </x14:formula1>
          <xm:sqref>F141</xm:sqref>
        </x14:dataValidation>
        <x14:dataValidation type="list" allowBlank="1" showInputMessage="1" showErrorMessage="1" error="Please use the dropdown selector to choose the value" prompt="Choose the value from the dropdown" xr:uid="{00000000-0002-0000-0300-0000AB020000}">
          <x14:formula1>
            <xm:f>'Do Not Use Workings'!A6:CH6</xm:f>
          </x14:formula1>
          <xm:sqref>F142</xm:sqref>
        </x14:dataValidation>
        <x14:dataValidation type="list" allowBlank="1" showInputMessage="1" showErrorMessage="1" error="Please use the dropdown selector to choose the value" prompt="Choose the value from the dropdown" xr:uid="{00000000-0002-0000-0300-0000AC020000}">
          <x14:formula1>
            <xm:f>'Do Not Use Workings'!A6:CH6</xm:f>
          </x14:formula1>
          <xm:sqref>F143</xm:sqref>
        </x14:dataValidation>
        <x14:dataValidation type="list" allowBlank="1" showInputMessage="1" showErrorMessage="1" error="Please use the dropdown selector to choose the value" prompt="Choose the value from the dropdown" xr:uid="{00000000-0002-0000-0300-0000AD020000}">
          <x14:formula1>
            <xm:f>'Do Not Use Workings'!A6:CH6</xm:f>
          </x14:formula1>
          <xm:sqref>F144</xm:sqref>
        </x14:dataValidation>
        <x14:dataValidation type="list" allowBlank="1" showInputMessage="1" showErrorMessage="1" error="Please use the dropdown selector to choose the value" prompt="Choose the value from the dropdown" xr:uid="{00000000-0002-0000-0300-0000AE020000}">
          <x14:formula1>
            <xm:f>'Do Not Use Workings'!A6:CH6</xm:f>
          </x14:formula1>
          <xm:sqref>F145</xm:sqref>
        </x14:dataValidation>
        <x14:dataValidation type="list" allowBlank="1" showInputMessage="1" showErrorMessage="1" error="Please use the dropdown selector to choose the value" prompt="Choose the value from the dropdown" xr:uid="{00000000-0002-0000-0300-0000AF020000}">
          <x14:formula1>
            <xm:f>'Do Not Use Workings'!A6:CH6</xm:f>
          </x14:formula1>
          <xm:sqref>F146</xm:sqref>
        </x14:dataValidation>
        <x14:dataValidation type="list" allowBlank="1" showInputMessage="1" showErrorMessage="1" error="Please use the dropdown selector to choose the value" prompt="Choose the value from the dropdown" xr:uid="{00000000-0002-0000-0300-0000B0020000}">
          <x14:formula1>
            <xm:f>'Do Not Use Workings'!A6:CH6</xm:f>
          </x14:formula1>
          <xm:sqref>F147</xm:sqref>
        </x14:dataValidation>
        <x14:dataValidation type="list" allowBlank="1" showInputMessage="1" showErrorMessage="1" error="Please use the dropdown selector to choose the value" prompt="Choose the value from the dropdown" xr:uid="{00000000-0002-0000-0300-0000B1020000}">
          <x14:formula1>
            <xm:f>'Do Not Use Workings'!A6:CH6</xm:f>
          </x14:formula1>
          <xm:sqref>F148</xm:sqref>
        </x14:dataValidation>
        <x14:dataValidation type="list" allowBlank="1" showInputMessage="1" showErrorMessage="1" error="Please use the dropdown selector to choose the value" prompt="Choose the value from the dropdown" xr:uid="{00000000-0002-0000-0300-0000B2020000}">
          <x14:formula1>
            <xm:f>'Do Not Use Workings'!A6:CH6</xm:f>
          </x14:formula1>
          <xm:sqref>F149</xm:sqref>
        </x14:dataValidation>
        <x14:dataValidation type="list" allowBlank="1" showInputMessage="1" showErrorMessage="1" error="Please use the dropdown selector to choose the value" prompt="Choose the value from the dropdown" xr:uid="{00000000-0002-0000-0300-0000B3020000}">
          <x14:formula1>
            <xm:f>'Do Not Use Workings'!A6:CH6</xm:f>
          </x14:formula1>
          <xm:sqref>F150</xm:sqref>
        </x14:dataValidation>
        <x14:dataValidation type="list" allowBlank="1" showInputMessage="1" showErrorMessage="1" error="Please use the dropdown selector to choose the value" prompt="Choose the value from the dropdown" xr:uid="{00000000-0002-0000-0300-0000B4020000}">
          <x14:formula1>
            <xm:f>'Do Not Use Workings'!A6:CH6</xm:f>
          </x14:formula1>
          <xm:sqref>F151</xm:sqref>
        </x14:dataValidation>
        <x14:dataValidation type="list" allowBlank="1" showInputMessage="1" showErrorMessage="1" error="Please use the dropdown selector to choose the value" prompt="Choose the value from the dropdown" xr:uid="{00000000-0002-0000-0300-0000B5020000}">
          <x14:formula1>
            <xm:f>'Do Not Use Workings'!A6:CH6</xm:f>
          </x14:formula1>
          <xm:sqref>F152</xm:sqref>
        </x14:dataValidation>
        <x14:dataValidation type="list" allowBlank="1" showInputMessage="1" showErrorMessage="1" error="Please use the dropdown selector to choose the value" prompt="Choose the value from the dropdown" xr:uid="{00000000-0002-0000-0300-0000B6020000}">
          <x14:formula1>
            <xm:f>'Do Not Use Workings'!A6:CH6</xm:f>
          </x14:formula1>
          <xm:sqref>F153</xm:sqref>
        </x14:dataValidation>
        <x14:dataValidation type="list" allowBlank="1" showInputMessage="1" showErrorMessage="1" error="Please use the dropdown selector to choose the value" prompt="Choose the value from the dropdown" xr:uid="{00000000-0002-0000-0300-0000B7020000}">
          <x14:formula1>
            <xm:f>'Do Not Use Workings'!A6:CH6</xm:f>
          </x14:formula1>
          <xm:sqref>F154</xm:sqref>
        </x14:dataValidation>
        <x14:dataValidation type="list" allowBlank="1" showInputMessage="1" showErrorMessage="1" error="Please use the dropdown selector to choose the value" prompt="Choose the value from the dropdown" xr:uid="{00000000-0002-0000-0300-0000B8020000}">
          <x14:formula1>
            <xm:f>'Do Not Use Workings'!A6:CH6</xm:f>
          </x14:formula1>
          <xm:sqref>F155</xm:sqref>
        </x14:dataValidation>
        <x14:dataValidation type="list" allowBlank="1" showInputMessage="1" showErrorMessage="1" error="Please use the dropdown selector to choose the value" prompt="Choose the value from the dropdown" xr:uid="{00000000-0002-0000-0300-0000B9020000}">
          <x14:formula1>
            <xm:f>'Do Not Use Workings'!A6:CH6</xm:f>
          </x14:formula1>
          <xm:sqref>F156</xm:sqref>
        </x14:dataValidation>
        <x14:dataValidation type="list" allowBlank="1" showInputMessage="1" showErrorMessage="1" error="Please use the dropdown selector to choose the value" prompt="Choose the value from the dropdown" xr:uid="{00000000-0002-0000-0300-0000BA020000}">
          <x14:formula1>
            <xm:f>'Do Not Use Workings'!A6:CH6</xm:f>
          </x14:formula1>
          <xm:sqref>F157</xm:sqref>
        </x14:dataValidation>
        <x14:dataValidation type="list" allowBlank="1" showInputMessage="1" showErrorMessage="1" error="Please use the dropdown selector to choose the value" prompt="Choose the value from the dropdown" xr:uid="{00000000-0002-0000-0300-0000BB020000}">
          <x14:formula1>
            <xm:f>'Do Not Use Workings'!A6:CH6</xm:f>
          </x14:formula1>
          <xm:sqref>F158</xm:sqref>
        </x14:dataValidation>
        <x14:dataValidation type="list" allowBlank="1" showInputMessage="1" showErrorMessage="1" error="Please use the dropdown selector to choose the value" prompt="Choose the value from the dropdown" xr:uid="{00000000-0002-0000-0300-0000BC020000}">
          <x14:formula1>
            <xm:f>'Do Not Use Workings'!A6:CH6</xm:f>
          </x14:formula1>
          <xm:sqref>F159</xm:sqref>
        </x14:dataValidation>
        <x14:dataValidation type="list" allowBlank="1" showInputMessage="1" showErrorMessage="1" error="Please use the dropdown selector to choose the value" prompt="Choose the value from the dropdown" xr:uid="{00000000-0002-0000-0300-0000BD020000}">
          <x14:formula1>
            <xm:f>'Do Not Use Workings'!A6:CH6</xm:f>
          </x14:formula1>
          <xm:sqref>F160</xm:sqref>
        </x14:dataValidation>
        <x14:dataValidation type="list" allowBlank="1" showInputMessage="1" showErrorMessage="1" error="Please use the dropdown selector to choose the value" prompt="Choose the value from the dropdown" xr:uid="{00000000-0002-0000-0300-0000BE020000}">
          <x14:formula1>
            <xm:f>'Do Not Use Workings'!A6:CH6</xm:f>
          </x14:formula1>
          <xm:sqref>F161</xm:sqref>
        </x14:dataValidation>
        <x14:dataValidation type="list" allowBlank="1" showInputMessage="1" showErrorMessage="1" error="Please use the dropdown selector to choose the value" prompt="Choose the value from the dropdown" xr:uid="{00000000-0002-0000-0300-0000BF020000}">
          <x14:formula1>
            <xm:f>'Do Not Use Workings'!A6:CH6</xm:f>
          </x14:formula1>
          <xm:sqref>F162</xm:sqref>
        </x14:dataValidation>
        <x14:dataValidation type="list" allowBlank="1" showInputMessage="1" showErrorMessage="1" error="Please use the dropdown selector to choose the value" prompt="Choose the value from the dropdown" xr:uid="{00000000-0002-0000-0300-0000C0020000}">
          <x14:formula1>
            <xm:f>'Do Not Use Workings'!A6:CH6</xm:f>
          </x14:formula1>
          <xm:sqref>F163</xm:sqref>
        </x14:dataValidation>
        <x14:dataValidation type="list" allowBlank="1" showInputMessage="1" showErrorMessage="1" error="Please use the dropdown selector to choose the value" prompt="Choose the value from the dropdown" xr:uid="{00000000-0002-0000-0300-0000C1020000}">
          <x14:formula1>
            <xm:f>'Do Not Use Workings'!A6:CH6</xm:f>
          </x14:formula1>
          <xm:sqref>F164</xm:sqref>
        </x14:dataValidation>
        <x14:dataValidation type="list" allowBlank="1" showInputMessage="1" showErrorMessage="1" error="Please use the dropdown selector to choose the value" prompt="Choose the value from the dropdown" xr:uid="{00000000-0002-0000-0300-0000C2020000}">
          <x14:formula1>
            <xm:f>'Do Not Use Workings'!A6:CH6</xm:f>
          </x14:formula1>
          <xm:sqref>F165</xm:sqref>
        </x14:dataValidation>
        <x14:dataValidation type="list" allowBlank="1" showInputMessage="1" showErrorMessage="1" error="Please use the dropdown selector to choose the value" prompt="Choose the value from the dropdown" xr:uid="{00000000-0002-0000-0300-0000C3020000}">
          <x14:formula1>
            <xm:f>'Do Not Use Workings'!A6:CH6</xm:f>
          </x14:formula1>
          <xm:sqref>F166</xm:sqref>
        </x14:dataValidation>
        <x14:dataValidation type="list" allowBlank="1" showInputMessage="1" showErrorMessage="1" error="Please use the dropdown selector to choose the value" prompt="Choose the value from the dropdown" xr:uid="{00000000-0002-0000-0300-0000C4020000}">
          <x14:formula1>
            <xm:f>'Do Not Use Workings'!A6:CH6</xm:f>
          </x14:formula1>
          <xm:sqref>F167</xm:sqref>
        </x14:dataValidation>
        <x14:dataValidation type="list" allowBlank="1" showInputMessage="1" showErrorMessage="1" error="Please use the dropdown selector to choose the value" prompt="Choose the value from the dropdown" xr:uid="{00000000-0002-0000-0300-0000C5020000}">
          <x14:formula1>
            <xm:f>'Do Not Use Workings'!A6:CH6</xm:f>
          </x14:formula1>
          <xm:sqref>F168</xm:sqref>
        </x14:dataValidation>
        <x14:dataValidation type="list" allowBlank="1" showInputMessage="1" showErrorMessage="1" error="Please use the dropdown selector to choose the value" prompt="Choose the value from the dropdown" xr:uid="{00000000-0002-0000-0300-0000C6020000}">
          <x14:formula1>
            <xm:f>'Do Not Use Workings'!A6:CH6</xm:f>
          </x14:formula1>
          <xm:sqref>F169</xm:sqref>
        </x14:dataValidation>
        <x14:dataValidation type="list" allowBlank="1" showInputMessage="1" showErrorMessage="1" error="Please use the dropdown selector to choose the value" prompt="Choose the value from the dropdown" xr:uid="{00000000-0002-0000-0300-0000C7020000}">
          <x14:formula1>
            <xm:f>'Do Not Use Workings'!A6:CH6</xm:f>
          </x14:formula1>
          <xm:sqref>F170</xm:sqref>
        </x14:dataValidation>
        <x14:dataValidation type="list" allowBlank="1" showInputMessage="1" showErrorMessage="1" error="Please use the dropdown selector to choose the value" prompt="Choose the value from the dropdown" xr:uid="{00000000-0002-0000-0300-0000C8020000}">
          <x14:formula1>
            <xm:f>'Do Not Use Workings'!A6:CH6</xm:f>
          </x14:formula1>
          <xm:sqref>F171</xm:sqref>
        </x14:dataValidation>
        <x14:dataValidation type="list" allowBlank="1" showInputMessage="1" showErrorMessage="1" error="Please use the dropdown selector to choose the value" prompt="Choose the value from the dropdown" xr:uid="{00000000-0002-0000-0300-0000C9020000}">
          <x14:formula1>
            <xm:f>'Do Not Use Workings'!A6:CH6</xm:f>
          </x14:formula1>
          <xm:sqref>F172</xm:sqref>
        </x14:dataValidation>
        <x14:dataValidation type="list" allowBlank="1" showInputMessage="1" showErrorMessage="1" error="Please use the dropdown selector to choose the value" prompt="Choose the value from the dropdown" xr:uid="{00000000-0002-0000-0300-0000CA020000}">
          <x14:formula1>
            <xm:f>'Do Not Use Workings'!A6:CH6</xm:f>
          </x14:formula1>
          <xm:sqref>F173</xm:sqref>
        </x14:dataValidation>
        <x14:dataValidation type="list" allowBlank="1" showInputMessage="1" showErrorMessage="1" error="Please use the dropdown selector to choose the value" prompt="Choose the value from the dropdown" xr:uid="{00000000-0002-0000-0300-0000CB020000}">
          <x14:formula1>
            <xm:f>'Do Not Use Workings'!A6:CH6</xm:f>
          </x14:formula1>
          <xm:sqref>F174</xm:sqref>
        </x14:dataValidation>
        <x14:dataValidation type="list" allowBlank="1" showInputMessage="1" showErrorMessage="1" error="Please use the dropdown selector to choose the value" prompt="Choose the value from the dropdown" xr:uid="{00000000-0002-0000-0300-0000CC020000}">
          <x14:formula1>
            <xm:f>'Do Not Use Workings'!A6:CH6</xm:f>
          </x14:formula1>
          <xm:sqref>F175</xm:sqref>
        </x14:dataValidation>
        <x14:dataValidation type="list" allowBlank="1" showInputMessage="1" showErrorMessage="1" error="Please use the dropdown selector to choose the value" prompt="Choose the value from the dropdown" xr:uid="{00000000-0002-0000-0300-0000CD020000}">
          <x14:formula1>
            <xm:f>'Do Not Use Workings'!A6:CH6</xm:f>
          </x14:formula1>
          <xm:sqref>F176</xm:sqref>
        </x14:dataValidation>
        <x14:dataValidation type="list" allowBlank="1" showInputMessage="1" showErrorMessage="1" error="Please use the dropdown selector to choose the value" prompt="Choose the value from the dropdown" xr:uid="{00000000-0002-0000-0300-0000CE020000}">
          <x14:formula1>
            <xm:f>'Do Not Use Workings'!A6:CH6</xm:f>
          </x14:formula1>
          <xm:sqref>F177</xm:sqref>
        </x14:dataValidation>
        <x14:dataValidation type="list" allowBlank="1" showInputMessage="1" showErrorMessage="1" error="Please use the dropdown selector to choose the value" prompt="Choose the value from the dropdown" xr:uid="{00000000-0002-0000-0300-0000CF020000}">
          <x14:formula1>
            <xm:f>'Do Not Use Workings'!A6:CH6</xm:f>
          </x14:formula1>
          <xm:sqref>F178</xm:sqref>
        </x14:dataValidation>
        <x14:dataValidation type="list" allowBlank="1" showInputMessage="1" showErrorMessage="1" error="Please use the dropdown selector to choose the value" prompt="Choose the value from the dropdown" xr:uid="{00000000-0002-0000-0300-0000D0020000}">
          <x14:formula1>
            <xm:f>'Do Not Use Workings'!A6:CH6</xm:f>
          </x14:formula1>
          <xm:sqref>F179</xm:sqref>
        </x14:dataValidation>
        <x14:dataValidation type="list" allowBlank="1" showInputMessage="1" showErrorMessage="1" error="Please use the dropdown selector to choose the value" prompt="Choose the value from the dropdown" xr:uid="{00000000-0002-0000-0300-0000D1020000}">
          <x14:formula1>
            <xm:f>'Do Not Use Workings'!A6:CH6</xm:f>
          </x14:formula1>
          <xm:sqref>F180</xm:sqref>
        </x14:dataValidation>
        <x14:dataValidation type="list" allowBlank="1" showInputMessage="1" showErrorMessage="1" error="Please use the dropdown selector to choose the value" prompt="Choose the value from the dropdown" xr:uid="{00000000-0002-0000-0300-0000D2020000}">
          <x14:formula1>
            <xm:f>'Do Not Use Workings'!A6:CH6</xm:f>
          </x14:formula1>
          <xm:sqref>F181</xm:sqref>
        </x14:dataValidation>
        <x14:dataValidation type="list" allowBlank="1" showInputMessage="1" showErrorMessage="1" error="Please use the dropdown selector to choose the value" prompt="Choose the value from the dropdown" xr:uid="{00000000-0002-0000-0300-0000D3020000}">
          <x14:formula1>
            <xm:f>'Do Not Use Workings'!A6:CH6</xm:f>
          </x14:formula1>
          <xm:sqref>F182</xm:sqref>
        </x14:dataValidation>
        <x14:dataValidation type="list" allowBlank="1" showInputMessage="1" showErrorMessage="1" error="Please use the dropdown selector to choose the value" prompt="Choose the value from the dropdown" xr:uid="{00000000-0002-0000-0300-0000D4020000}">
          <x14:formula1>
            <xm:f>'Do Not Use Workings'!A6:CH6</xm:f>
          </x14:formula1>
          <xm:sqref>F183</xm:sqref>
        </x14:dataValidation>
        <x14:dataValidation type="list" allowBlank="1" showInputMessage="1" showErrorMessage="1" error="Please use the dropdown selector to choose the value" prompt="Choose the value from the dropdown" xr:uid="{00000000-0002-0000-0300-0000D5020000}">
          <x14:formula1>
            <xm:f>'Do Not Use Workings'!A6:CH6</xm:f>
          </x14:formula1>
          <xm:sqref>F184</xm:sqref>
        </x14:dataValidation>
        <x14:dataValidation type="list" allowBlank="1" showInputMessage="1" showErrorMessage="1" error="Please use the dropdown selector to choose the value" prompt="Choose the value from the dropdown" xr:uid="{00000000-0002-0000-0300-0000D6020000}">
          <x14:formula1>
            <xm:f>'Do Not Use Workings'!A6:CH6</xm:f>
          </x14:formula1>
          <xm:sqref>F185</xm:sqref>
        </x14:dataValidation>
        <x14:dataValidation type="list" allowBlank="1" showInputMessage="1" showErrorMessage="1" error="Please use the dropdown selector to choose the value" prompt="Choose the value from the dropdown" xr:uid="{00000000-0002-0000-0300-0000D7020000}">
          <x14:formula1>
            <xm:f>'Do Not Use Workings'!A6:CH6</xm:f>
          </x14:formula1>
          <xm:sqref>F186</xm:sqref>
        </x14:dataValidation>
        <x14:dataValidation type="list" allowBlank="1" showInputMessage="1" showErrorMessage="1" error="Please use the dropdown selector to choose the value" prompt="Choose the value from the dropdown" xr:uid="{00000000-0002-0000-0300-0000D8020000}">
          <x14:formula1>
            <xm:f>'Do Not Use Workings'!A6:CH6</xm:f>
          </x14:formula1>
          <xm:sqref>F187</xm:sqref>
        </x14:dataValidation>
        <x14:dataValidation type="list" allowBlank="1" showInputMessage="1" showErrorMessage="1" error="Please use the dropdown selector to choose the value" prompt="Choose the value from the dropdown" xr:uid="{00000000-0002-0000-0300-0000D9020000}">
          <x14:formula1>
            <xm:f>'Do Not Use Workings'!A6:CH6</xm:f>
          </x14:formula1>
          <xm:sqref>F188</xm:sqref>
        </x14:dataValidation>
        <x14:dataValidation type="list" allowBlank="1" showInputMessage="1" showErrorMessage="1" error="Please use the dropdown selector to choose the value" prompt="Choose the value from the dropdown" xr:uid="{00000000-0002-0000-0300-0000DA020000}">
          <x14:formula1>
            <xm:f>'Do Not Use Workings'!A6:CH6</xm:f>
          </x14:formula1>
          <xm:sqref>F189</xm:sqref>
        </x14:dataValidation>
        <x14:dataValidation type="list" allowBlank="1" showInputMessage="1" showErrorMessage="1" error="Please use the dropdown selector to choose the value" prompt="Choose the value from the dropdown" xr:uid="{00000000-0002-0000-0300-0000DB020000}">
          <x14:formula1>
            <xm:f>'Do Not Use Workings'!A6:CH6</xm:f>
          </x14:formula1>
          <xm:sqref>F190</xm:sqref>
        </x14:dataValidation>
        <x14:dataValidation type="list" allowBlank="1" showInputMessage="1" showErrorMessage="1" error="Please use the dropdown selector to choose the value" prompt="Choose the value from the dropdown" xr:uid="{00000000-0002-0000-0300-0000DC020000}">
          <x14:formula1>
            <xm:f>'Do Not Use Workings'!A6:CH6</xm:f>
          </x14:formula1>
          <xm:sqref>F191</xm:sqref>
        </x14:dataValidation>
        <x14:dataValidation type="list" allowBlank="1" showInputMessage="1" showErrorMessage="1" error="Please use the dropdown selector to choose the value" prompt="Choose the value from the dropdown" xr:uid="{00000000-0002-0000-0300-0000DD020000}">
          <x14:formula1>
            <xm:f>'Do Not Use Workings'!A6:CH6</xm:f>
          </x14:formula1>
          <xm:sqref>F192</xm:sqref>
        </x14:dataValidation>
        <x14:dataValidation type="list" allowBlank="1" showInputMessage="1" showErrorMessage="1" error="Please use the dropdown selector to choose the value" prompt="Choose the value from the dropdown" xr:uid="{00000000-0002-0000-0300-0000DE020000}">
          <x14:formula1>
            <xm:f>'Do Not Use Workings'!A6:CH6</xm:f>
          </x14:formula1>
          <xm:sqref>F193</xm:sqref>
        </x14:dataValidation>
        <x14:dataValidation type="list" allowBlank="1" showInputMessage="1" showErrorMessage="1" error="Please use the dropdown selector to choose the value" prompt="Choose the value from the dropdown" xr:uid="{00000000-0002-0000-0300-0000DF020000}">
          <x14:formula1>
            <xm:f>'Do Not Use Workings'!A6:CH6</xm:f>
          </x14:formula1>
          <xm:sqref>F194</xm:sqref>
        </x14:dataValidation>
        <x14:dataValidation type="list" allowBlank="1" showInputMessage="1" showErrorMessage="1" error="Please use the dropdown selector to choose the value" prompt="Choose the value from the dropdown" xr:uid="{00000000-0002-0000-0300-0000E0020000}">
          <x14:formula1>
            <xm:f>'Do Not Use Workings'!A6:CH6</xm:f>
          </x14:formula1>
          <xm:sqref>F195</xm:sqref>
        </x14:dataValidation>
        <x14:dataValidation type="list" allowBlank="1" showInputMessage="1" showErrorMessage="1" error="Please use the dropdown selector to choose the value" prompt="Choose the value from the dropdown" xr:uid="{00000000-0002-0000-0300-0000E1020000}">
          <x14:formula1>
            <xm:f>'Do Not Use Workings'!A6:CH6</xm:f>
          </x14:formula1>
          <xm:sqref>F196</xm:sqref>
        </x14:dataValidation>
        <x14:dataValidation type="list" allowBlank="1" showInputMessage="1" showErrorMessage="1" error="Please use the dropdown selector to choose the value" prompt="Choose the value from the dropdown" xr:uid="{00000000-0002-0000-0300-0000E2020000}">
          <x14:formula1>
            <xm:f>'Do Not Use Workings'!A6:CH6</xm:f>
          </x14:formula1>
          <xm:sqref>F197</xm:sqref>
        </x14:dataValidation>
        <x14:dataValidation type="list" allowBlank="1" showInputMessage="1" showErrorMessage="1" error="Please use the dropdown selector to choose the value" prompt="Choose the value from the dropdown" xr:uid="{00000000-0002-0000-0300-0000E3020000}">
          <x14:formula1>
            <xm:f>'Do Not Use Workings'!A6:CH6</xm:f>
          </x14:formula1>
          <xm:sqref>F198</xm:sqref>
        </x14:dataValidation>
        <x14:dataValidation type="list" allowBlank="1" showInputMessage="1" showErrorMessage="1" error="Please use the dropdown selector to choose the value" prompt="Choose the value from the dropdown" xr:uid="{00000000-0002-0000-0300-0000E4020000}">
          <x14:formula1>
            <xm:f>'Do Not Use Workings'!A6:CH6</xm:f>
          </x14:formula1>
          <xm:sqref>F199</xm:sqref>
        </x14:dataValidation>
        <x14:dataValidation type="list" allowBlank="1" showInputMessage="1" showErrorMessage="1" error="Please use the dropdown selector to choose the value" prompt="Choose the value from the dropdown" xr:uid="{00000000-0002-0000-0300-0000E5020000}">
          <x14:formula1>
            <xm:f>'Do Not Use Workings'!A6:CH6</xm:f>
          </x14:formula1>
          <xm:sqref>F200</xm:sqref>
        </x14:dataValidation>
        <x14:dataValidation type="list" allowBlank="1" showInputMessage="1" showErrorMessage="1" error="Please use the dropdown selector to choose the value" prompt="Choose the value from the dropdown" xr:uid="{00000000-0002-0000-0300-0000E6020000}">
          <x14:formula1>
            <xm:f>'Do Not Use Workings'!A6:CH6</xm:f>
          </x14:formula1>
          <xm:sqref>F201</xm:sqref>
        </x14:dataValidation>
        <x14:dataValidation type="list" allowBlank="1" showInputMessage="1" showErrorMessage="1" error="Please use the dropdown selector to choose the value" prompt="Choose the value from the dropdown" xr:uid="{00000000-0002-0000-0300-0000E7020000}">
          <x14:formula1>
            <xm:f>'Do Not Use Workings'!A6:CH6</xm:f>
          </x14:formula1>
          <xm:sqref>F202</xm:sqref>
        </x14:dataValidation>
        <x14:dataValidation type="list" allowBlank="1" showInputMessage="1" showErrorMessage="1" error="Please use the dropdown selector to choose the value" prompt="Choose the value from the dropdown" xr:uid="{00000000-0002-0000-0300-0000E8020000}">
          <x14:formula1>
            <xm:f>'Do Not Use Workings'!A6:CH6</xm:f>
          </x14:formula1>
          <xm:sqref>F203</xm:sqref>
        </x14:dataValidation>
        <x14:dataValidation type="list" allowBlank="1" showInputMessage="1" showErrorMessage="1" error="Please use the dropdown selector to choose the value" prompt="Choose the value from the dropdown" xr:uid="{00000000-0002-0000-0300-0000E9020000}">
          <x14:formula1>
            <xm:f>'Do Not Use Workings'!A6:CH6</xm:f>
          </x14:formula1>
          <xm:sqref>F204</xm:sqref>
        </x14:dataValidation>
        <x14:dataValidation type="list" allowBlank="1" showInputMessage="1" showErrorMessage="1" error="Please use the dropdown selector to choose the value" prompt="Choose the value from the dropdown" xr:uid="{00000000-0002-0000-0300-0000EA020000}">
          <x14:formula1>
            <xm:f>'Do Not Use Workings'!A6:CH6</xm:f>
          </x14:formula1>
          <xm:sqref>F205</xm:sqref>
        </x14:dataValidation>
        <x14:dataValidation type="list" allowBlank="1" showInputMessage="1" showErrorMessage="1" error="Please use the dropdown selector to choose the value" prompt="Choose the value from the dropdown" xr:uid="{00000000-0002-0000-0300-0000EB020000}">
          <x14:formula1>
            <xm:f>'Do Not Use Workings'!A6:CH6</xm:f>
          </x14:formula1>
          <xm:sqref>F206</xm:sqref>
        </x14:dataValidation>
        <x14:dataValidation type="list" allowBlank="1" showInputMessage="1" showErrorMessage="1" error="Please use the dropdown selector to choose the value" prompt="Choose the value from the dropdown" xr:uid="{00000000-0002-0000-0300-0000EC020000}">
          <x14:formula1>
            <xm:f>'Do Not Use Workings'!A6:CH6</xm:f>
          </x14:formula1>
          <xm:sqref>F207</xm:sqref>
        </x14:dataValidation>
        <x14:dataValidation type="list" allowBlank="1" showInputMessage="1" showErrorMessage="1" error="Please use the dropdown selector to choose the value" prompt="Choose the value from the dropdown" xr:uid="{00000000-0002-0000-0300-0000ED020000}">
          <x14:formula1>
            <xm:f>'Do Not Use Workings'!A6:CH6</xm:f>
          </x14:formula1>
          <xm:sqref>F208</xm:sqref>
        </x14:dataValidation>
        <x14:dataValidation type="list" allowBlank="1" showInputMessage="1" showErrorMessage="1" error="Please use the dropdown selector to choose the value" prompt="Choose the value from the dropdown" xr:uid="{00000000-0002-0000-0300-0000EE020000}">
          <x14:formula1>
            <xm:f>'Do Not Use Workings'!A6:CH6</xm:f>
          </x14:formula1>
          <xm:sqref>F209</xm:sqref>
        </x14:dataValidation>
        <x14:dataValidation type="list" allowBlank="1" showInputMessage="1" showErrorMessage="1" error="Please use the dropdown selector to choose the value" prompt="Choose the value from the dropdown" xr:uid="{00000000-0002-0000-0300-0000EF020000}">
          <x14:formula1>
            <xm:f>'Do Not Use Workings'!A6:CH6</xm:f>
          </x14:formula1>
          <xm:sqref>F210</xm:sqref>
        </x14:dataValidation>
        <x14:dataValidation type="list" allowBlank="1" showInputMessage="1" showErrorMessage="1" error="Please use the dropdown selector to choose the value" prompt="Choose the value from the dropdown" xr:uid="{00000000-0002-0000-0300-0000F0020000}">
          <x14:formula1>
            <xm:f>'Do Not Use Workings'!A6:CH6</xm:f>
          </x14:formula1>
          <xm:sqref>F211</xm:sqref>
        </x14:dataValidation>
        <x14:dataValidation type="list" allowBlank="1" showInputMessage="1" showErrorMessage="1" error="Please use the dropdown selector to choose the value" prompt="Choose the value from the dropdown" xr:uid="{00000000-0002-0000-0300-0000F1020000}">
          <x14:formula1>
            <xm:f>'Do Not Use Workings'!A6:CH6</xm:f>
          </x14:formula1>
          <xm:sqref>F212</xm:sqref>
        </x14:dataValidation>
        <x14:dataValidation type="list" allowBlank="1" showInputMessage="1" showErrorMessage="1" error="Please use the dropdown selector to choose the value" prompt="Choose the value from the dropdown" xr:uid="{00000000-0002-0000-0300-0000F2020000}">
          <x14:formula1>
            <xm:f>'Do Not Use Workings'!A6:CH6</xm:f>
          </x14:formula1>
          <xm:sqref>F213</xm:sqref>
        </x14:dataValidation>
        <x14:dataValidation type="list" allowBlank="1" showInputMessage="1" showErrorMessage="1" error="Please use the dropdown selector to choose the value" prompt="Choose the value from the dropdown" xr:uid="{00000000-0002-0000-0300-0000F3020000}">
          <x14:formula1>
            <xm:f>'Do Not Use Workings'!A6:CH6</xm:f>
          </x14:formula1>
          <xm:sqref>F214</xm:sqref>
        </x14:dataValidation>
        <x14:dataValidation type="list" allowBlank="1" showInputMessage="1" showErrorMessage="1" error="Please use the dropdown selector to choose the value" prompt="Choose the value from the dropdown" xr:uid="{00000000-0002-0000-0300-0000F4020000}">
          <x14:formula1>
            <xm:f>'Do Not Use Workings'!A6:CH6</xm:f>
          </x14:formula1>
          <xm:sqref>F215</xm:sqref>
        </x14:dataValidation>
        <x14:dataValidation type="list" allowBlank="1" showInputMessage="1" showErrorMessage="1" error="Please use the dropdown selector to choose the value" prompt="Choose the value from the dropdown" xr:uid="{00000000-0002-0000-0300-0000F5020000}">
          <x14:formula1>
            <xm:f>'Do Not Use Workings'!A6:CH6</xm:f>
          </x14:formula1>
          <xm:sqref>F216</xm:sqref>
        </x14:dataValidation>
        <x14:dataValidation type="list" allowBlank="1" showInputMessage="1" showErrorMessage="1" error="Please use the dropdown selector to choose the value" prompt="Choose the value from the dropdown" xr:uid="{00000000-0002-0000-0300-0000F6020000}">
          <x14:formula1>
            <xm:f>'Do Not Use Workings'!A6:CH6</xm:f>
          </x14:formula1>
          <xm:sqref>F217</xm:sqref>
        </x14:dataValidation>
        <x14:dataValidation type="list" allowBlank="1" showInputMessage="1" showErrorMessage="1" error="Please use the dropdown selector to choose the value" prompt="Choose the value from the dropdown" xr:uid="{00000000-0002-0000-0300-0000F7020000}">
          <x14:formula1>
            <xm:f>'Do Not Use Workings'!A6:CH6</xm:f>
          </x14:formula1>
          <xm:sqref>F218</xm:sqref>
        </x14:dataValidation>
        <x14:dataValidation type="list" allowBlank="1" showInputMessage="1" showErrorMessage="1" error="Please use the dropdown selector to choose the value" prompt="Choose the value from the dropdown" xr:uid="{00000000-0002-0000-0300-0000F8020000}">
          <x14:formula1>
            <xm:f>'Do Not Use Workings'!A6:CH6</xm:f>
          </x14:formula1>
          <xm:sqref>F219</xm:sqref>
        </x14:dataValidation>
        <x14:dataValidation type="list" allowBlank="1" showInputMessage="1" showErrorMessage="1" error="Please use the dropdown selector to choose the value" prompt="Choose the value from the dropdown" xr:uid="{00000000-0002-0000-0300-0000F9020000}">
          <x14:formula1>
            <xm:f>'Do Not Use Workings'!A6:CH6</xm:f>
          </x14:formula1>
          <xm:sqref>F220</xm:sqref>
        </x14:dataValidation>
        <x14:dataValidation type="list" allowBlank="1" showInputMessage="1" showErrorMessage="1" error="Please use the dropdown selector to choose the value" prompt="Choose the value from the dropdown" xr:uid="{00000000-0002-0000-0300-0000FA020000}">
          <x14:formula1>
            <xm:f>'Do Not Use Workings'!A6:CH6</xm:f>
          </x14:formula1>
          <xm:sqref>F221</xm:sqref>
        </x14:dataValidation>
        <x14:dataValidation type="list" allowBlank="1" showInputMessage="1" showErrorMessage="1" error="Please use the dropdown selector to choose the value" prompt="Choose the value from the dropdown" xr:uid="{00000000-0002-0000-0300-0000FB020000}">
          <x14:formula1>
            <xm:f>'Do Not Use Workings'!A6:CH6</xm:f>
          </x14:formula1>
          <xm:sqref>F222</xm:sqref>
        </x14:dataValidation>
        <x14:dataValidation type="list" allowBlank="1" showInputMessage="1" showErrorMessage="1" error="Please use the dropdown selector to choose the value" prompt="Choose the value from the dropdown" xr:uid="{00000000-0002-0000-0300-0000FC020000}">
          <x14:formula1>
            <xm:f>'Do Not Use Workings'!A6:CH6</xm:f>
          </x14:formula1>
          <xm:sqref>F223</xm:sqref>
        </x14:dataValidation>
        <x14:dataValidation type="list" allowBlank="1" showInputMessage="1" showErrorMessage="1" error="Please use the dropdown selector to choose the value" prompt="Choose the value from the dropdown" xr:uid="{00000000-0002-0000-0300-0000FD020000}">
          <x14:formula1>
            <xm:f>'Do Not Use Workings'!A6:CH6</xm:f>
          </x14:formula1>
          <xm:sqref>F224</xm:sqref>
        </x14:dataValidation>
        <x14:dataValidation type="list" allowBlank="1" showInputMessage="1" showErrorMessage="1" error="Please use the dropdown selector to choose the value" prompt="Choose the value from the dropdown" xr:uid="{00000000-0002-0000-0300-0000FE020000}">
          <x14:formula1>
            <xm:f>'Do Not Use Workings'!A6:CH6</xm:f>
          </x14:formula1>
          <xm:sqref>F225</xm:sqref>
        </x14:dataValidation>
        <x14:dataValidation type="list" allowBlank="1" showInputMessage="1" showErrorMessage="1" error="Please use the dropdown selector to choose the value" prompt="Choose the value from the dropdown" xr:uid="{00000000-0002-0000-0300-0000FF020000}">
          <x14:formula1>
            <xm:f>'Do Not Use Workings'!A6:CH6</xm:f>
          </x14:formula1>
          <xm:sqref>F226</xm:sqref>
        </x14:dataValidation>
        <x14:dataValidation type="list" allowBlank="1" showInputMessage="1" showErrorMessage="1" error="Please use the dropdown selector to choose the value" prompt="Choose the value from the dropdown" xr:uid="{00000000-0002-0000-0300-000000030000}">
          <x14:formula1>
            <xm:f>'Do Not Use Workings'!A6:CH6</xm:f>
          </x14:formula1>
          <xm:sqref>F227</xm:sqref>
        </x14:dataValidation>
        <x14:dataValidation type="list" allowBlank="1" showInputMessage="1" showErrorMessage="1" error="Please use the dropdown selector to choose the value" prompt="Choose the value from the dropdown" xr:uid="{00000000-0002-0000-0300-000001030000}">
          <x14:formula1>
            <xm:f>'Do Not Use Workings'!A6:CH6</xm:f>
          </x14:formula1>
          <xm:sqref>F228</xm:sqref>
        </x14:dataValidation>
        <x14:dataValidation type="list" allowBlank="1" showInputMessage="1" showErrorMessage="1" error="Please use the dropdown selector to choose the value" prompt="Choose the value from the dropdown" xr:uid="{00000000-0002-0000-0300-000002030000}">
          <x14:formula1>
            <xm:f>'Do Not Use Workings'!A6:CH6</xm:f>
          </x14:formula1>
          <xm:sqref>F229</xm:sqref>
        </x14:dataValidation>
        <x14:dataValidation type="list" allowBlank="1" showInputMessage="1" showErrorMessage="1" error="Please use the dropdown selector to choose the value" prompt="Choose the value from the dropdown" xr:uid="{00000000-0002-0000-0300-000003030000}">
          <x14:formula1>
            <xm:f>'Do Not Use Workings'!A6:CH6</xm:f>
          </x14:formula1>
          <xm:sqref>F230</xm:sqref>
        </x14:dataValidation>
        <x14:dataValidation type="list" allowBlank="1" showInputMessage="1" showErrorMessage="1" error="Please use the dropdown selector to choose the value" prompt="Choose the value from the dropdown" xr:uid="{00000000-0002-0000-0300-000004030000}">
          <x14:formula1>
            <xm:f>'Do Not Use Workings'!A6:CH6</xm:f>
          </x14:formula1>
          <xm:sqref>F231</xm:sqref>
        </x14:dataValidation>
        <x14:dataValidation type="list" allowBlank="1" showInputMessage="1" showErrorMessage="1" error="Please use the dropdown selector to choose the value" prompt="Choose the value from the dropdown" xr:uid="{00000000-0002-0000-0300-000005030000}">
          <x14:formula1>
            <xm:f>'Do Not Use Workings'!A6:CH6</xm:f>
          </x14:formula1>
          <xm:sqref>F232</xm:sqref>
        </x14:dataValidation>
        <x14:dataValidation type="list" allowBlank="1" showInputMessage="1" showErrorMessage="1" error="Please use the dropdown selector to choose the value" prompt="Choose the value from the dropdown" xr:uid="{00000000-0002-0000-0300-000006030000}">
          <x14:formula1>
            <xm:f>'Do Not Use Workings'!A6:CH6</xm:f>
          </x14:formula1>
          <xm:sqref>F233</xm:sqref>
        </x14:dataValidation>
        <x14:dataValidation type="list" allowBlank="1" showInputMessage="1" showErrorMessage="1" error="Please use the dropdown selector to choose the value" prompt="Choose the value from the dropdown" xr:uid="{00000000-0002-0000-0300-000007030000}">
          <x14:formula1>
            <xm:f>'Do Not Use Workings'!A6:CH6</xm:f>
          </x14:formula1>
          <xm:sqref>F234</xm:sqref>
        </x14:dataValidation>
        <x14:dataValidation type="list" allowBlank="1" showInputMessage="1" showErrorMessage="1" error="Please use the dropdown selector to choose the value" prompt="Choose the value from the dropdown" xr:uid="{00000000-0002-0000-0300-000008030000}">
          <x14:formula1>
            <xm:f>'Do Not Use Workings'!A6:CH6</xm:f>
          </x14:formula1>
          <xm:sqref>F235</xm:sqref>
        </x14:dataValidation>
        <x14:dataValidation type="list" allowBlank="1" showInputMessage="1" showErrorMessage="1" error="Please use the dropdown selector to choose the value" prompt="Choose the value from the dropdown" xr:uid="{00000000-0002-0000-0300-000009030000}">
          <x14:formula1>
            <xm:f>'Do Not Use Workings'!A6:CH6</xm:f>
          </x14:formula1>
          <xm:sqref>F236</xm:sqref>
        </x14:dataValidation>
        <x14:dataValidation type="list" allowBlank="1" showInputMessage="1" showErrorMessage="1" error="Please use the dropdown selector to choose the value" prompt="Choose the value from the dropdown" xr:uid="{00000000-0002-0000-0300-00000A030000}">
          <x14:formula1>
            <xm:f>'Do Not Use Workings'!A6:CH6</xm:f>
          </x14:formula1>
          <xm:sqref>F237</xm:sqref>
        </x14:dataValidation>
        <x14:dataValidation type="list" allowBlank="1" showInputMessage="1" showErrorMessage="1" error="Please use the dropdown selector to choose the value" prompt="Choose the value from the dropdown" xr:uid="{00000000-0002-0000-0300-00000B030000}">
          <x14:formula1>
            <xm:f>'Do Not Use Workings'!A6:CH6</xm:f>
          </x14:formula1>
          <xm:sqref>F238</xm:sqref>
        </x14:dataValidation>
        <x14:dataValidation type="list" allowBlank="1" showInputMessage="1" showErrorMessage="1" error="Please use the dropdown selector to choose the value" prompt="Choose the value from the dropdown" xr:uid="{00000000-0002-0000-0300-00000C030000}">
          <x14:formula1>
            <xm:f>'Do Not Use Workings'!A6:CH6</xm:f>
          </x14:formula1>
          <xm:sqref>F239</xm:sqref>
        </x14:dataValidation>
        <x14:dataValidation type="list" allowBlank="1" showInputMessage="1" showErrorMessage="1" error="Please use the dropdown selector to choose the value" prompt="Choose the value from the dropdown" xr:uid="{00000000-0002-0000-0300-00000D030000}">
          <x14:formula1>
            <xm:f>'Do Not Use Workings'!A6:CH6</xm:f>
          </x14:formula1>
          <xm:sqref>F240</xm:sqref>
        </x14:dataValidation>
        <x14:dataValidation type="list" allowBlank="1" showInputMessage="1" showErrorMessage="1" error="Please use the dropdown selector to choose the value" prompt="Choose the value from the dropdown" xr:uid="{00000000-0002-0000-0300-00000E030000}">
          <x14:formula1>
            <xm:f>'Do Not Use Workings'!A6:CH6</xm:f>
          </x14:formula1>
          <xm:sqref>F241</xm:sqref>
        </x14:dataValidation>
        <x14:dataValidation type="list" allowBlank="1" showInputMessage="1" showErrorMessage="1" error="Please use the dropdown selector to choose the value" prompt="Choose the value from the dropdown" xr:uid="{00000000-0002-0000-0300-00000F030000}">
          <x14:formula1>
            <xm:f>'Do Not Use Workings'!A6:CH6</xm:f>
          </x14:formula1>
          <xm:sqref>F242</xm:sqref>
        </x14:dataValidation>
        <x14:dataValidation type="list" allowBlank="1" showInputMessage="1" showErrorMessage="1" error="Please use the dropdown selector to choose the value" prompt="Choose the value from the dropdown" xr:uid="{00000000-0002-0000-0300-000010030000}">
          <x14:formula1>
            <xm:f>'Do Not Use Workings'!A6:CH6</xm:f>
          </x14:formula1>
          <xm:sqref>F243</xm:sqref>
        </x14:dataValidation>
        <x14:dataValidation type="list" allowBlank="1" showInputMessage="1" showErrorMessage="1" error="Please use the dropdown selector to choose the value" prompt="Choose the value from the dropdown" xr:uid="{00000000-0002-0000-0300-000011030000}">
          <x14:formula1>
            <xm:f>'Do Not Use Workings'!A6:CH6</xm:f>
          </x14:formula1>
          <xm:sqref>F244</xm:sqref>
        </x14:dataValidation>
        <x14:dataValidation type="list" allowBlank="1" showInputMessage="1" showErrorMessage="1" error="Please use the dropdown selector to choose the value" prompt="Choose the value from the dropdown" xr:uid="{00000000-0002-0000-0300-000012030000}">
          <x14:formula1>
            <xm:f>'Do Not Use Workings'!A6:CH6</xm:f>
          </x14:formula1>
          <xm:sqref>F245</xm:sqref>
        </x14:dataValidation>
        <x14:dataValidation type="list" allowBlank="1" showInputMessage="1" showErrorMessage="1" error="Please use the dropdown selector to choose the value" prompt="Choose the value from the dropdown" xr:uid="{00000000-0002-0000-0300-000013030000}">
          <x14:formula1>
            <xm:f>'Do Not Use Workings'!A6:CH6</xm:f>
          </x14:formula1>
          <xm:sqref>F246</xm:sqref>
        </x14:dataValidation>
        <x14:dataValidation type="list" allowBlank="1" showInputMessage="1" showErrorMessage="1" error="Please use the dropdown selector to choose the value" prompt="Choose the value from the dropdown" xr:uid="{00000000-0002-0000-0300-000014030000}">
          <x14:formula1>
            <xm:f>'Do Not Use Workings'!A6:CH6</xm:f>
          </x14:formula1>
          <xm:sqref>F247</xm:sqref>
        </x14:dataValidation>
        <x14:dataValidation type="list" allowBlank="1" showInputMessage="1" showErrorMessage="1" error="Please use the dropdown selector to choose the value" prompt="Choose the value from the dropdown" xr:uid="{00000000-0002-0000-0300-000015030000}">
          <x14:formula1>
            <xm:f>'Do Not Use Workings'!A6:CH6</xm:f>
          </x14:formula1>
          <xm:sqref>F248</xm:sqref>
        </x14:dataValidation>
        <x14:dataValidation type="list" allowBlank="1" showInputMessage="1" showErrorMessage="1" error="Please use the dropdown selector to choose the value" prompt="Choose the value from the dropdown" xr:uid="{00000000-0002-0000-0300-000016030000}">
          <x14:formula1>
            <xm:f>'Do Not Use Workings'!A6:CH6</xm:f>
          </x14:formula1>
          <xm:sqref>F249</xm:sqref>
        </x14:dataValidation>
        <x14:dataValidation type="list" allowBlank="1" showInputMessage="1" showErrorMessage="1" error="Please use the dropdown selector to choose the value" prompt="Choose the value from the dropdown" xr:uid="{00000000-0002-0000-0300-000017030000}">
          <x14:formula1>
            <xm:f>'Do Not Use Workings'!A6:CH6</xm:f>
          </x14:formula1>
          <xm:sqref>F250</xm:sqref>
        </x14:dataValidation>
        <x14:dataValidation type="list" allowBlank="1" showInputMessage="1" showErrorMessage="1" error="Please use the dropdown selector to choose the value" prompt="Choose the value from the dropdown" xr:uid="{00000000-0002-0000-0300-000018030000}">
          <x14:formula1>
            <xm:f>'Do Not Use Workings'!A6:CH6</xm:f>
          </x14:formula1>
          <xm:sqref>F251</xm:sqref>
        </x14:dataValidation>
        <x14:dataValidation type="list" allowBlank="1" showInputMessage="1" showErrorMessage="1" error="Please use the dropdown selector to choose the value" prompt="Choose the value from the dropdown" xr:uid="{00000000-0002-0000-0300-000019030000}">
          <x14:formula1>
            <xm:f>'Do Not Use Workings'!A6:CH6</xm:f>
          </x14:formula1>
          <xm:sqref>F252</xm:sqref>
        </x14:dataValidation>
        <x14:dataValidation type="list" allowBlank="1" showInputMessage="1" showErrorMessage="1" error="Please use the dropdown selector to choose the value" prompt="Choose the value from the dropdown" xr:uid="{00000000-0002-0000-0300-00001A030000}">
          <x14:formula1>
            <xm:f>'Do Not Use Workings'!A6:CH6</xm:f>
          </x14:formula1>
          <xm:sqref>F253</xm:sqref>
        </x14:dataValidation>
        <x14:dataValidation type="list" allowBlank="1" showInputMessage="1" showErrorMessage="1" error="Please use the dropdown selector to choose the value" prompt="Choose the value from the dropdown" xr:uid="{00000000-0002-0000-0300-00001B030000}">
          <x14:formula1>
            <xm:f>'Do Not Use Workings'!A6:CH6</xm:f>
          </x14:formula1>
          <xm:sqref>F254</xm:sqref>
        </x14:dataValidation>
        <x14:dataValidation type="list" allowBlank="1" showInputMessage="1" showErrorMessage="1" error="Please use the dropdown selector to choose the value" prompt="Choose the value from the dropdown" xr:uid="{00000000-0002-0000-0300-00001C030000}">
          <x14:formula1>
            <xm:f>'Do Not Use Workings'!A6:CH6</xm:f>
          </x14:formula1>
          <xm:sqref>F255</xm:sqref>
        </x14:dataValidation>
        <x14:dataValidation type="list" allowBlank="1" showInputMessage="1" showErrorMessage="1" error="Please use the dropdown selector to choose the value" prompt="Choose the value from the dropdown" xr:uid="{00000000-0002-0000-0300-00001D030000}">
          <x14:formula1>
            <xm:f>'Do Not Use Workings'!A6:CH6</xm:f>
          </x14:formula1>
          <xm:sqref>F256</xm:sqref>
        </x14:dataValidation>
        <x14:dataValidation type="list" allowBlank="1" showInputMessage="1" showErrorMessage="1" error="Please use the dropdown selector to choose the value" prompt="Choose the value from the dropdown" xr:uid="{00000000-0002-0000-0300-00001E030000}">
          <x14:formula1>
            <xm:f>'Do Not Use Workings'!A6:CH6</xm:f>
          </x14:formula1>
          <xm:sqref>F257</xm:sqref>
        </x14:dataValidation>
        <x14:dataValidation type="list" allowBlank="1" showInputMessage="1" showErrorMessage="1" error="Please use the dropdown selector to choose the value" prompt="Choose the value from the dropdown" xr:uid="{00000000-0002-0000-0300-00001F030000}">
          <x14:formula1>
            <xm:f>'Do Not Use Workings'!A6:CH6</xm:f>
          </x14:formula1>
          <xm:sqref>F258</xm:sqref>
        </x14:dataValidation>
        <x14:dataValidation type="list" allowBlank="1" showInputMessage="1" showErrorMessage="1" error="Please use the dropdown selector to choose the value" prompt="Choose the value from the dropdown" xr:uid="{00000000-0002-0000-0300-000020030000}">
          <x14:formula1>
            <xm:f>'Do Not Use Workings'!A6:CH6</xm:f>
          </x14:formula1>
          <xm:sqref>F259</xm:sqref>
        </x14:dataValidation>
        <x14:dataValidation type="list" allowBlank="1" showInputMessage="1" showErrorMessage="1" error="Please use the dropdown selector to choose the value" prompt="Choose the value from the dropdown" xr:uid="{00000000-0002-0000-0300-000021030000}">
          <x14:formula1>
            <xm:f>'Do Not Use Workings'!A6:CH6</xm:f>
          </x14:formula1>
          <xm:sqref>F260</xm:sqref>
        </x14:dataValidation>
        <x14:dataValidation type="list" allowBlank="1" showInputMessage="1" showErrorMessage="1" error="Please use the dropdown selector to choose the value" prompt="Choose the value from the dropdown" xr:uid="{00000000-0002-0000-0300-000022030000}">
          <x14:formula1>
            <xm:f>'Do Not Use Workings'!A6:CH6</xm:f>
          </x14:formula1>
          <xm:sqref>F261</xm:sqref>
        </x14:dataValidation>
        <x14:dataValidation type="list" allowBlank="1" showInputMessage="1" showErrorMessage="1" error="Please use the dropdown selector to choose the value" prompt="Choose the value from the dropdown" xr:uid="{00000000-0002-0000-0300-000023030000}">
          <x14:formula1>
            <xm:f>'Do Not Use Workings'!A6:CH6</xm:f>
          </x14:formula1>
          <xm:sqref>F262</xm:sqref>
        </x14:dataValidation>
        <x14:dataValidation type="list" allowBlank="1" showInputMessage="1" showErrorMessage="1" error="Please use the dropdown selector to choose the value" prompt="Choose the value from the dropdown" xr:uid="{00000000-0002-0000-0300-000024030000}">
          <x14:formula1>
            <xm:f>'Do Not Use Workings'!A6:CH6</xm:f>
          </x14:formula1>
          <xm:sqref>F263</xm:sqref>
        </x14:dataValidation>
        <x14:dataValidation type="list" allowBlank="1" showInputMessage="1" showErrorMessage="1" error="Please use the dropdown selector to choose the value" prompt="Choose the value from the dropdown" xr:uid="{00000000-0002-0000-0300-000025030000}">
          <x14:formula1>
            <xm:f>'Do Not Use Workings'!A6:CH6</xm:f>
          </x14:formula1>
          <xm:sqref>F264</xm:sqref>
        </x14:dataValidation>
        <x14:dataValidation type="list" allowBlank="1" showInputMessage="1" showErrorMessage="1" error="Please use the dropdown selector to choose the value" prompt="Choose the value from the dropdown" xr:uid="{00000000-0002-0000-0300-000026030000}">
          <x14:formula1>
            <xm:f>'Do Not Use Workings'!A6:CH6</xm:f>
          </x14:formula1>
          <xm:sqref>F265</xm:sqref>
        </x14:dataValidation>
        <x14:dataValidation type="list" allowBlank="1" showInputMessage="1" showErrorMessage="1" error="Please use the dropdown selector to choose the value" prompt="Choose the value from the dropdown" xr:uid="{00000000-0002-0000-0300-000027030000}">
          <x14:formula1>
            <xm:f>'Do Not Use Workings'!A6:CH6</xm:f>
          </x14:formula1>
          <xm:sqref>F266</xm:sqref>
        </x14:dataValidation>
        <x14:dataValidation type="list" allowBlank="1" showInputMessage="1" showErrorMessage="1" error="Please use the dropdown selector to choose the value" prompt="Choose the value from the dropdown" xr:uid="{00000000-0002-0000-0300-000028030000}">
          <x14:formula1>
            <xm:f>'Do Not Use Workings'!A6:CH6</xm:f>
          </x14:formula1>
          <xm:sqref>F267</xm:sqref>
        </x14:dataValidation>
        <x14:dataValidation type="list" allowBlank="1" showInputMessage="1" showErrorMessage="1" error="Please use the dropdown selector to choose the value" prompt="Choose the value from the dropdown" xr:uid="{00000000-0002-0000-0300-000029030000}">
          <x14:formula1>
            <xm:f>'Do Not Use Workings'!A6:CH6</xm:f>
          </x14:formula1>
          <xm:sqref>F268</xm:sqref>
        </x14:dataValidation>
        <x14:dataValidation type="list" allowBlank="1" showInputMessage="1" showErrorMessage="1" error="Please use the dropdown selector to choose the value" prompt="Choose the value from the dropdown" xr:uid="{00000000-0002-0000-0300-00002A030000}">
          <x14:formula1>
            <xm:f>'Do Not Use Workings'!A6:CH6</xm:f>
          </x14:formula1>
          <xm:sqref>F269</xm:sqref>
        </x14:dataValidation>
        <x14:dataValidation type="list" allowBlank="1" showInputMessage="1" showErrorMessage="1" error="Please use the dropdown selector to choose the value" prompt="Choose the value from the dropdown" xr:uid="{00000000-0002-0000-0300-00002B030000}">
          <x14:formula1>
            <xm:f>'Do Not Use Workings'!A6:CH6</xm:f>
          </x14:formula1>
          <xm:sqref>F270</xm:sqref>
        </x14:dataValidation>
        <x14:dataValidation type="list" allowBlank="1" showInputMessage="1" showErrorMessage="1" error="Please use the dropdown selector to choose the value" prompt="Choose the value from the dropdown" xr:uid="{00000000-0002-0000-0300-00002C030000}">
          <x14:formula1>
            <xm:f>'Do Not Use Workings'!A6:CH6</xm:f>
          </x14:formula1>
          <xm:sqref>F271</xm:sqref>
        </x14:dataValidation>
        <x14:dataValidation type="list" allowBlank="1" showInputMessage="1" showErrorMessage="1" error="Please use the dropdown selector to choose the value" prompt="Choose the value from the dropdown" xr:uid="{00000000-0002-0000-0300-00002D030000}">
          <x14:formula1>
            <xm:f>'Do Not Use Workings'!A6:CH6</xm:f>
          </x14:formula1>
          <xm:sqref>F272</xm:sqref>
        </x14:dataValidation>
        <x14:dataValidation type="list" allowBlank="1" showInputMessage="1" showErrorMessage="1" error="Please use the dropdown selector to choose the value" prompt="Choose the value from the dropdown" xr:uid="{00000000-0002-0000-0300-00002E030000}">
          <x14:formula1>
            <xm:f>'Do Not Use Workings'!A6:CH6</xm:f>
          </x14:formula1>
          <xm:sqref>F273</xm:sqref>
        </x14:dataValidation>
        <x14:dataValidation type="list" allowBlank="1" showInputMessage="1" showErrorMessage="1" error="Please use the dropdown selector to choose the value" prompt="Choose the value from the dropdown" xr:uid="{00000000-0002-0000-0300-00002F030000}">
          <x14:formula1>
            <xm:f>'Do Not Use Workings'!A6:CH6</xm:f>
          </x14:formula1>
          <xm:sqref>F274</xm:sqref>
        </x14:dataValidation>
        <x14:dataValidation type="list" allowBlank="1" showInputMessage="1" showErrorMessage="1" error="Please use the dropdown selector to choose the value" prompt="Choose the value from the dropdown" xr:uid="{00000000-0002-0000-0300-000030030000}">
          <x14:formula1>
            <xm:f>'Do Not Use Workings'!A6:CH6</xm:f>
          </x14:formula1>
          <xm:sqref>F275</xm:sqref>
        </x14:dataValidation>
        <x14:dataValidation type="list" allowBlank="1" showInputMessage="1" showErrorMessage="1" error="Please use the dropdown selector to choose the value" prompt="Choose the value from the dropdown" xr:uid="{00000000-0002-0000-0300-000031030000}">
          <x14:formula1>
            <xm:f>'Do Not Use Workings'!A6:CH6</xm:f>
          </x14:formula1>
          <xm:sqref>F276</xm:sqref>
        </x14:dataValidation>
        <x14:dataValidation type="list" allowBlank="1" showInputMessage="1" showErrorMessage="1" error="Please use the dropdown selector to choose the value" prompt="Choose the value from the dropdown" xr:uid="{00000000-0002-0000-0300-000032030000}">
          <x14:formula1>
            <xm:f>'Do Not Use Workings'!A6:CH6</xm:f>
          </x14:formula1>
          <xm:sqref>F277</xm:sqref>
        </x14:dataValidation>
        <x14:dataValidation type="list" allowBlank="1" showInputMessage="1" showErrorMessage="1" error="Please use the dropdown selector to choose the value" prompt="Choose the value from the dropdown" xr:uid="{00000000-0002-0000-0300-000033030000}">
          <x14:formula1>
            <xm:f>'Do Not Use Workings'!A6:CH6</xm:f>
          </x14:formula1>
          <xm:sqref>F278</xm:sqref>
        </x14:dataValidation>
        <x14:dataValidation type="list" allowBlank="1" showInputMessage="1" showErrorMessage="1" error="Please use the dropdown selector to choose the value" prompt="Choose the value from the dropdown" xr:uid="{00000000-0002-0000-0300-000034030000}">
          <x14:formula1>
            <xm:f>'Do Not Use Workings'!A6:CH6</xm:f>
          </x14:formula1>
          <xm:sqref>F279</xm:sqref>
        </x14:dataValidation>
        <x14:dataValidation type="list" allowBlank="1" showInputMessage="1" showErrorMessage="1" error="Please use the dropdown selector to choose the value" prompt="Choose the value from the dropdown" xr:uid="{00000000-0002-0000-0300-000035030000}">
          <x14:formula1>
            <xm:f>'Do Not Use Workings'!A6:CH6</xm:f>
          </x14:formula1>
          <xm:sqref>F280</xm:sqref>
        </x14:dataValidation>
        <x14:dataValidation type="list" allowBlank="1" showInputMessage="1" showErrorMessage="1" error="Please use the dropdown selector to choose the value" prompt="Choose the value from the dropdown" xr:uid="{00000000-0002-0000-0300-000036030000}">
          <x14:formula1>
            <xm:f>'Do Not Use Workings'!A6:CH6</xm:f>
          </x14:formula1>
          <xm:sqref>F281</xm:sqref>
        </x14:dataValidation>
        <x14:dataValidation type="list" allowBlank="1" showInputMessage="1" showErrorMessage="1" error="Please use the dropdown selector to choose the value" prompt="Choose the value from the dropdown" xr:uid="{00000000-0002-0000-0300-000037030000}">
          <x14:formula1>
            <xm:f>'Do Not Use Workings'!A6:CH6</xm:f>
          </x14:formula1>
          <xm:sqref>F282</xm:sqref>
        </x14:dataValidation>
        <x14:dataValidation type="list" allowBlank="1" showInputMessage="1" showErrorMessage="1" error="Please use the dropdown selector to choose the value" prompt="Choose the value from the dropdown" xr:uid="{00000000-0002-0000-0300-000038030000}">
          <x14:formula1>
            <xm:f>'Do Not Use Workings'!A6:CH6</xm:f>
          </x14:formula1>
          <xm:sqref>F283</xm:sqref>
        </x14:dataValidation>
        <x14:dataValidation type="list" allowBlank="1" showInputMessage="1" showErrorMessage="1" error="Please use the dropdown selector to choose the value" prompt="Choose the value from the dropdown" xr:uid="{00000000-0002-0000-0300-000039030000}">
          <x14:formula1>
            <xm:f>'Do Not Use Workings'!A6:CH6</xm:f>
          </x14:formula1>
          <xm:sqref>F284</xm:sqref>
        </x14:dataValidation>
        <x14:dataValidation type="list" allowBlank="1" showInputMessage="1" showErrorMessage="1" error="Please use the dropdown selector to choose the value" prompt="Choose the value from the dropdown" xr:uid="{00000000-0002-0000-0300-00003A030000}">
          <x14:formula1>
            <xm:f>'Do Not Use Workings'!A6:CH6</xm:f>
          </x14:formula1>
          <xm:sqref>F285</xm:sqref>
        </x14:dataValidation>
        <x14:dataValidation type="list" allowBlank="1" showInputMessage="1" showErrorMessage="1" error="Please use the dropdown selector to choose the value" prompt="Choose the value from the dropdown" xr:uid="{00000000-0002-0000-0300-00003B030000}">
          <x14:formula1>
            <xm:f>'Do Not Use Workings'!A6:CH6</xm:f>
          </x14:formula1>
          <xm:sqref>F286</xm:sqref>
        </x14:dataValidation>
        <x14:dataValidation type="list" allowBlank="1" showInputMessage="1" showErrorMessage="1" error="Please use the dropdown selector to choose the value" prompt="Choose the value from the dropdown" xr:uid="{00000000-0002-0000-0300-00003C030000}">
          <x14:formula1>
            <xm:f>'Do Not Use Workings'!A6:CH6</xm:f>
          </x14:formula1>
          <xm:sqref>F287</xm:sqref>
        </x14:dataValidation>
        <x14:dataValidation type="list" allowBlank="1" showInputMessage="1" showErrorMessage="1" error="Please use the dropdown selector to choose the value" prompt="Choose the value from the dropdown" xr:uid="{00000000-0002-0000-0300-00003D030000}">
          <x14:formula1>
            <xm:f>'Do Not Use Workings'!A6:CH6</xm:f>
          </x14:formula1>
          <xm:sqref>F288</xm:sqref>
        </x14:dataValidation>
        <x14:dataValidation type="list" allowBlank="1" showInputMessage="1" showErrorMessage="1" error="Please use the dropdown selector to choose the value" prompt="Choose the value from the dropdown" xr:uid="{00000000-0002-0000-0300-00003E030000}">
          <x14:formula1>
            <xm:f>'Do Not Use Workings'!A6:CH6</xm:f>
          </x14:formula1>
          <xm:sqref>F289</xm:sqref>
        </x14:dataValidation>
        <x14:dataValidation type="list" allowBlank="1" showInputMessage="1" showErrorMessage="1" error="Please use the dropdown selector to choose the value" prompt="Choose the value from the dropdown" xr:uid="{00000000-0002-0000-0300-00003F030000}">
          <x14:formula1>
            <xm:f>'Do Not Use Workings'!A6:CH6</xm:f>
          </x14:formula1>
          <xm:sqref>F290</xm:sqref>
        </x14:dataValidation>
        <x14:dataValidation type="list" allowBlank="1" showInputMessage="1" showErrorMessage="1" error="Please use the dropdown selector to choose the value" prompt="Choose the value from the dropdown" xr:uid="{00000000-0002-0000-0300-000040030000}">
          <x14:formula1>
            <xm:f>'Do Not Use Workings'!A6:CH6</xm:f>
          </x14:formula1>
          <xm:sqref>F291</xm:sqref>
        </x14:dataValidation>
        <x14:dataValidation type="list" allowBlank="1" showInputMessage="1" showErrorMessage="1" error="Please use the dropdown selector to choose the value" prompt="Choose the value from the dropdown" xr:uid="{00000000-0002-0000-0300-000041030000}">
          <x14:formula1>
            <xm:f>'Do Not Use Workings'!A6:CH6</xm:f>
          </x14:formula1>
          <xm:sqref>F292</xm:sqref>
        </x14:dataValidation>
        <x14:dataValidation type="list" allowBlank="1" showInputMessage="1" showErrorMessage="1" error="Please use the dropdown selector to choose the value" prompt="Choose the value from the dropdown" xr:uid="{00000000-0002-0000-0300-000042030000}">
          <x14:formula1>
            <xm:f>'Do Not Use Workings'!A6:CH6</xm:f>
          </x14:formula1>
          <xm:sqref>F293</xm:sqref>
        </x14:dataValidation>
        <x14:dataValidation type="list" allowBlank="1" showInputMessage="1" showErrorMessage="1" error="Please use the dropdown selector to choose the value" prompt="Choose the value from the dropdown" xr:uid="{00000000-0002-0000-0300-000043030000}">
          <x14:formula1>
            <xm:f>'Do Not Use Workings'!A6:CH6</xm:f>
          </x14:formula1>
          <xm:sqref>F294</xm:sqref>
        </x14:dataValidation>
        <x14:dataValidation type="list" allowBlank="1" showInputMessage="1" showErrorMessage="1" error="Please use the dropdown selector to choose the value" prompt="Choose the value from the dropdown" xr:uid="{00000000-0002-0000-0300-000044030000}">
          <x14:formula1>
            <xm:f>'Do Not Use Workings'!A6:CH6</xm:f>
          </x14:formula1>
          <xm:sqref>F295</xm:sqref>
        </x14:dataValidation>
        <x14:dataValidation type="list" allowBlank="1" showInputMessage="1" showErrorMessage="1" error="Please use the dropdown selector to choose the value" prompt="Choose the value from the dropdown" xr:uid="{00000000-0002-0000-0300-000045030000}">
          <x14:formula1>
            <xm:f>'Do Not Use Workings'!A6:CH6</xm:f>
          </x14:formula1>
          <xm:sqref>F296</xm:sqref>
        </x14:dataValidation>
        <x14:dataValidation type="list" allowBlank="1" showInputMessage="1" showErrorMessage="1" error="Please use the dropdown selector to choose the value" prompt="Choose the value from the dropdown" xr:uid="{00000000-0002-0000-0300-000046030000}">
          <x14:formula1>
            <xm:f>'Do Not Use Workings'!A6:CH6</xm:f>
          </x14:formula1>
          <xm:sqref>F297</xm:sqref>
        </x14:dataValidation>
        <x14:dataValidation type="list" allowBlank="1" showInputMessage="1" showErrorMessage="1" error="Please use the dropdown selector to choose the value" prompt="Choose the value from the dropdown" xr:uid="{00000000-0002-0000-0300-000047030000}">
          <x14:formula1>
            <xm:f>'Do Not Use Workings'!A6:CH6</xm:f>
          </x14:formula1>
          <xm:sqref>F298</xm:sqref>
        </x14:dataValidation>
        <x14:dataValidation type="list" allowBlank="1" showInputMessage="1" showErrorMessage="1" error="Please use the dropdown selector to choose the value" prompt="Choose the value from the dropdown" xr:uid="{00000000-0002-0000-0300-000048030000}">
          <x14:formula1>
            <xm:f>'Do Not Use Workings'!A6:CH6</xm:f>
          </x14:formula1>
          <xm:sqref>F299</xm:sqref>
        </x14:dataValidation>
        <x14:dataValidation type="list" allowBlank="1" showInputMessage="1" showErrorMessage="1" error="Please use the dropdown selector to choose the value" prompt="Choose the value from the dropdown" xr:uid="{00000000-0002-0000-0300-000049030000}">
          <x14:formula1>
            <xm:f>'Do Not Use Workings'!A6:CH6</xm:f>
          </x14:formula1>
          <xm:sqref>F300</xm:sqref>
        </x14:dataValidation>
        <x14:dataValidation type="list" allowBlank="1" showInputMessage="1" showErrorMessage="1" error="Please use the dropdown selector to choose the value" prompt="Choose the value from the dropdown" xr:uid="{00000000-0002-0000-0300-00004A030000}">
          <x14:formula1>
            <xm:f>'Do Not Use Workings'!A6:CH6</xm:f>
          </x14:formula1>
          <xm:sqref>F301</xm:sqref>
        </x14:dataValidation>
        <x14:dataValidation type="list" allowBlank="1" showInputMessage="1" showErrorMessage="1" error="Please use the dropdown selector to choose the value" prompt="Choose the value from the dropdown" xr:uid="{00000000-0002-0000-0300-00004B030000}">
          <x14:formula1>
            <xm:f>'Do Not Use Workings'!A6:CH6</xm:f>
          </x14:formula1>
          <xm:sqref>F302</xm:sqref>
        </x14:dataValidation>
        <x14:dataValidation type="list" allowBlank="1" showInputMessage="1" showErrorMessage="1" error="Please use the dropdown selector to choose the value" prompt="Choose the value from the dropdown" xr:uid="{00000000-0002-0000-0300-00004C030000}">
          <x14:formula1>
            <xm:f>'Do Not Use Workings'!A6:CH6</xm:f>
          </x14:formula1>
          <xm:sqref>F303</xm:sqref>
        </x14:dataValidation>
        <x14:dataValidation type="list" allowBlank="1" showInputMessage="1" showErrorMessage="1" error="Please use the dropdown selector to choose the value" prompt="Choose the value from the dropdown" xr:uid="{00000000-0002-0000-0300-00004D030000}">
          <x14:formula1>
            <xm:f>'Do Not Use Workings'!A6:CH6</xm:f>
          </x14:formula1>
          <xm:sqref>F304</xm:sqref>
        </x14:dataValidation>
        <x14:dataValidation type="list" allowBlank="1" showInputMessage="1" showErrorMessage="1" error="Please use the dropdown selector to choose the value" prompt="Choose the value from the dropdown" xr:uid="{00000000-0002-0000-0300-00004E030000}">
          <x14:formula1>
            <xm:f>'Do Not Use Workings'!A6:CH6</xm:f>
          </x14:formula1>
          <xm:sqref>F305</xm:sqref>
        </x14:dataValidation>
        <x14:dataValidation type="list" allowBlank="1" showInputMessage="1" showErrorMessage="1" error="Please use the dropdown selector to choose the value" prompt="Choose the value from the dropdown" xr:uid="{00000000-0002-0000-0300-00004F030000}">
          <x14:formula1>
            <xm:f>'Do Not Use Workings'!A6:CH6</xm:f>
          </x14:formula1>
          <xm:sqref>F306</xm:sqref>
        </x14:dataValidation>
        <x14:dataValidation type="list" allowBlank="1" showInputMessage="1" showErrorMessage="1" error="Please use the dropdown selector to choose the value" prompt="Choose the value from the dropdown" xr:uid="{00000000-0002-0000-0300-000050030000}">
          <x14:formula1>
            <xm:f>'Do Not Use Workings'!A6:CH6</xm:f>
          </x14:formula1>
          <xm:sqref>F307</xm:sqref>
        </x14:dataValidation>
        <x14:dataValidation type="list" allowBlank="1" showInputMessage="1" showErrorMessage="1" error="Please use the dropdown selector to choose the value" prompt="Choose the value from the dropdown" xr:uid="{00000000-0002-0000-0300-000051030000}">
          <x14:formula1>
            <xm:f>'Do Not Use Workings'!A6:CH6</xm:f>
          </x14:formula1>
          <xm:sqref>F308</xm:sqref>
        </x14:dataValidation>
        <x14:dataValidation type="list" allowBlank="1" showInputMessage="1" showErrorMessage="1" error="Please use the dropdown selector to choose the value" prompt="Choose the value from the dropdown" xr:uid="{00000000-0002-0000-0300-000052030000}">
          <x14:formula1>
            <xm:f>'Do Not Use Workings'!A6:CH6</xm:f>
          </x14:formula1>
          <xm:sqref>F309</xm:sqref>
        </x14:dataValidation>
        <x14:dataValidation type="list" allowBlank="1" showInputMessage="1" showErrorMessage="1" error="Please use the dropdown selector to choose the value" prompt="Choose the value from the dropdown" xr:uid="{00000000-0002-0000-0300-000053030000}">
          <x14:formula1>
            <xm:f>'Do Not Use Workings'!A6:CH6</xm:f>
          </x14:formula1>
          <xm:sqref>F310</xm:sqref>
        </x14:dataValidation>
        <x14:dataValidation type="list" allowBlank="1" showInputMessage="1" showErrorMessage="1" error="Please use the dropdown selector to choose the value" prompt="Choose the value from the dropdown" xr:uid="{00000000-0002-0000-0300-000054030000}">
          <x14:formula1>
            <xm:f>'Do Not Use Workings'!A6:CH6</xm:f>
          </x14:formula1>
          <xm:sqref>F311</xm:sqref>
        </x14:dataValidation>
        <x14:dataValidation type="list" allowBlank="1" showInputMessage="1" showErrorMessage="1" error="Please use the dropdown selector to choose the value" prompt="Choose the value from the dropdown" xr:uid="{00000000-0002-0000-0300-000055030000}">
          <x14:formula1>
            <xm:f>'Do Not Use Workings'!A6:CH6</xm:f>
          </x14:formula1>
          <xm:sqref>F312</xm:sqref>
        </x14:dataValidation>
        <x14:dataValidation type="list" allowBlank="1" showInputMessage="1" showErrorMessage="1" error="Please use the dropdown selector to choose the value" prompt="Choose the value from the dropdown" xr:uid="{00000000-0002-0000-0300-000056030000}">
          <x14:formula1>
            <xm:f>'Do Not Use Workings'!A6:CH6</xm:f>
          </x14:formula1>
          <xm:sqref>F313</xm:sqref>
        </x14:dataValidation>
        <x14:dataValidation type="list" allowBlank="1" showInputMessage="1" showErrorMessage="1" error="Please use the dropdown selector to choose the value" prompt="Choose the value from the dropdown" xr:uid="{00000000-0002-0000-0300-000057030000}">
          <x14:formula1>
            <xm:f>'Do Not Use Workings'!A6:CH6</xm:f>
          </x14:formula1>
          <xm:sqref>F314</xm:sqref>
        </x14:dataValidation>
        <x14:dataValidation type="list" allowBlank="1" showInputMessage="1" showErrorMessage="1" error="Please use the dropdown selector to choose the value" prompt="Choose the value from the dropdown" xr:uid="{00000000-0002-0000-0300-000058030000}">
          <x14:formula1>
            <xm:f>'Do Not Use Workings'!A6:CH6</xm:f>
          </x14:formula1>
          <xm:sqref>F315</xm:sqref>
        </x14:dataValidation>
        <x14:dataValidation type="list" allowBlank="1" showInputMessage="1" showErrorMessage="1" error="Please use the dropdown selector to choose the value" prompt="Choose the value from the dropdown" xr:uid="{00000000-0002-0000-0300-000059030000}">
          <x14:formula1>
            <xm:f>'Do Not Use Workings'!A6:CH6</xm:f>
          </x14:formula1>
          <xm:sqref>F316</xm:sqref>
        </x14:dataValidation>
        <x14:dataValidation type="list" allowBlank="1" showInputMessage="1" showErrorMessage="1" error="Please use the dropdown selector to choose the value" prompt="Choose the value from the dropdown" xr:uid="{00000000-0002-0000-0300-00005A030000}">
          <x14:formula1>
            <xm:f>'Do Not Use Workings'!A6:CH6</xm:f>
          </x14:formula1>
          <xm:sqref>F317</xm:sqref>
        </x14:dataValidation>
        <x14:dataValidation type="list" allowBlank="1" showInputMessage="1" showErrorMessage="1" error="Please use the dropdown selector to choose the value" prompt="Choose the value from the dropdown" xr:uid="{00000000-0002-0000-0300-00005B030000}">
          <x14:formula1>
            <xm:f>'Do Not Use Workings'!A6:CH6</xm:f>
          </x14:formula1>
          <xm:sqref>F318</xm:sqref>
        </x14:dataValidation>
        <x14:dataValidation type="list" allowBlank="1" showInputMessage="1" showErrorMessage="1" error="Please use the dropdown selector to choose the value" prompt="Choose the value from the dropdown" xr:uid="{00000000-0002-0000-0300-00005C030000}">
          <x14:formula1>
            <xm:f>'Do Not Use Workings'!A6:CH6</xm:f>
          </x14:formula1>
          <xm:sqref>F319</xm:sqref>
        </x14:dataValidation>
        <x14:dataValidation type="list" allowBlank="1" showInputMessage="1" showErrorMessage="1" error="Please use the dropdown selector to choose the value" prompt="Choose the value from the dropdown" xr:uid="{00000000-0002-0000-0300-00005D030000}">
          <x14:formula1>
            <xm:f>'Do Not Use Workings'!A6:CH6</xm:f>
          </x14:formula1>
          <xm:sqref>F320</xm:sqref>
        </x14:dataValidation>
        <x14:dataValidation type="list" allowBlank="1" showInputMessage="1" showErrorMessage="1" error="Please use the dropdown selector to choose the value" prompt="Choose the value from the dropdown" xr:uid="{00000000-0002-0000-0300-00005E030000}">
          <x14:formula1>
            <xm:f>'Do Not Use Workings'!A6:CH6</xm:f>
          </x14:formula1>
          <xm:sqref>F321</xm:sqref>
        </x14:dataValidation>
        <x14:dataValidation type="list" allowBlank="1" showInputMessage="1" showErrorMessage="1" error="Please use the dropdown selector to choose the value" prompt="Choose the value from the dropdown" xr:uid="{00000000-0002-0000-0300-00005F030000}">
          <x14:formula1>
            <xm:f>'Do Not Use Workings'!A6:CH6</xm:f>
          </x14:formula1>
          <xm:sqref>F322</xm:sqref>
        </x14:dataValidation>
        <x14:dataValidation type="list" allowBlank="1" showInputMessage="1" showErrorMessage="1" error="Please use the dropdown selector to choose the value" prompt="Choose the value from the dropdown" xr:uid="{00000000-0002-0000-0300-000060030000}">
          <x14:formula1>
            <xm:f>'Do Not Use Workings'!A6:CH6</xm:f>
          </x14:formula1>
          <xm:sqref>F323</xm:sqref>
        </x14:dataValidation>
        <x14:dataValidation type="list" allowBlank="1" showInputMessage="1" showErrorMessage="1" error="Please use the dropdown selector to choose the value" prompt="Choose the value from the dropdown" xr:uid="{00000000-0002-0000-0300-000061030000}">
          <x14:formula1>
            <xm:f>'Do Not Use Workings'!A6:CH6</xm:f>
          </x14:formula1>
          <xm:sqref>F324</xm:sqref>
        </x14:dataValidation>
        <x14:dataValidation type="list" allowBlank="1" showInputMessage="1" showErrorMessage="1" error="Please use the dropdown selector to choose the value" prompt="Choose the value from the dropdown" xr:uid="{00000000-0002-0000-0300-000062030000}">
          <x14:formula1>
            <xm:f>'Do Not Use Workings'!A6:CH6</xm:f>
          </x14:formula1>
          <xm:sqref>F325</xm:sqref>
        </x14:dataValidation>
        <x14:dataValidation type="list" allowBlank="1" showInputMessage="1" showErrorMessage="1" error="Please use the dropdown selector to choose the value" prompt="Choose the value from the dropdown" xr:uid="{00000000-0002-0000-0300-000063030000}">
          <x14:formula1>
            <xm:f>'Do Not Use Workings'!A6:CH6</xm:f>
          </x14:formula1>
          <xm:sqref>F326</xm:sqref>
        </x14:dataValidation>
        <x14:dataValidation type="list" allowBlank="1" showInputMessage="1" showErrorMessage="1" error="Please use the dropdown selector to choose the value" prompt="Choose the value from the dropdown" xr:uid="{00000000-0002-0000-0300-000064030000}">
          <x14:formula1>
            <xm:f>'Do Not Use Workings'!A6:CH6</xm:f>
          </x14:formula1>
          <xm:sqref>F327</xm:sqref>
        </x14:dataValidation>
        <x14:dataValidation type="list" allowBlank="1" showInputMessage="1" showErrorMessage="1" error="Please use the dropdown selector to choose the value" prompt="Choose the value from the dropdown" xr:uid="{00000000-0002-0000-0300-000065030000}">
          <x14:formula1>
            <xm:f>'Do Not Use Workings'!A6:CH6</xm:f>
          </x14:formula1>
          <xm:sqref>F328</xm:sqref>
        </x14:dataValidation>
        <x14:dataValidation type="list" allowBlank="1" showInputMessage="1" showErrorMessage="1" error="Please use the dropdown selector to choose the value" prompt="Choose the value from the dropdown" xr:uid="{00000000-0002-0000-0300-000066030000}">
          <x14:formula1>
            <xm:f>'Do Not Use Workings'!A6:CH6</xm:f>
          </x14:formula1>
          <xm:sqref>F329</xm:sqref>
        </x14:dataValidation>
        <x14:dataValidation type="list" allowBlank="1" showInputMessage="1" showErrorMessage="1" error="Please use the dropdown selector to choose the value" prompt="Choose the value from the dropdown" xr:uid="{00000000-0002-0000-0300-000067030000}">
          <x14:formula1>
            <xm:f>'Do Not Use Workings'!A6:CH6</xm:f>
          </x14:formula1>
          <xm:sqref>F330</xm:sqref>
        </x14:dataValidation>
        <x14:dataValidation type="list" allowBlank="1" showInputMessage="1" showErrorMessage="1" error="Please use the dropdown selector to choose the value" prompt="Choose the value from the dropdown" xr:uid="{00000000-0002-0000-0300-000068030000}">
          <x14:formula1>
            <xm:f>'Do Not Use Workings'!A6:CH6</xm:f>
          </x14:formula1>
          <xm:sqref>F331</xm:sqref>
        </x14:dataValidation>
        <x14:dataValidation type="list" allowBlank="1" showInputMessage="1" showErrorMessage="1" error="Please use the dropdown selector to choose the value" prompt="Choose the value from the dropdown" xr:uid="{00000000-0002-0000-0300-000069030000}">
          <x14:formula1>
            <xm:f>'Do Not Use Workings'!A6:CH6</xm:f>
          </x14:formula1>
          <xm:sqref>F332</xm:sqref>
        </x14:dataValidation>
        <x14:dataValidation type="list" allowBlank="1" showInputMessage="1" showErrorMessage="1" error="Please use the dropdown selector to choose the value" prompt="Choose the value from the dropdown" xr:uid="{00000000-0002-0000-0300-00006A030000}">
          <x14:formula1>
            <xm:f>'Do Not Use Workings'!A6:CH6</xm:f>
          </x14:formula1>
          <xm:sqref>F333</xm:sqref>
        </x14:dataValidation>
        <x14:dataValidation type="list" allowBlank="1" showInputMessage="1" showErrorMessage="1" error="Please use the dropdown selector to choose the value" prompt="Choose the value from the dropdown" xr:uid="{00000000-0002-0000-0300-00006B030000}">
          <x14:formula1>
            <xm:f>'Do Not Use Workings'!A6:CH6</xm:f>
          </x14:formula1>
          <xm:sqref>F334</xm:sqref>
        </x14:dataValidation>
        <x14:dataValidation type="list" allowBlank="1" showInputMessage="1" showErrorMessage="1" error="Please use the dropdown selector to choose the value" prompt="Choose the value from the dropdown" xr:uid="{00000000-0002-0000-0300-00006C030000}">
          <x14:formula1>
            <xm:f>'Do Not Use Workings'!A6:CH6</xm:f>
          </x14:formula1>
          <xm:sqref>F335</xm:sqref>
        </x14:dataValidation>
        <x14:dataValidation type="list" allowBlank="1" showInputMessage="1" showErrorMessage="1" error="Please use the dropdown selector to choose the value" prompt="Choose the value from the dropdown" xr:uid="{00000000-0002-0000-0300-00006D030000}">
          <x14:formula1>
            <xm:f>'Do Not Use Workings'!A6:CH6</xm:f>
          </x14:formula1>
          <xm:sqref>F336</xm:sqref>
        </x14:dataValidation>
        <x14:dataValidation type="list" allowBlank="1" showInputMessage="1" showErrorMessage="1" error="Please use the dropdown selector to choose the value" prompt="Choose the value from the dropdown" xr:uid="{00000000-0002-0000-0300-00006E030000}">
          <x14:formula1>
            <xm:f>'Do Not Use Workings'!A6:CH6</xm:f>
          </x14:formula1>
          <xm:sqref>F337</xm:sqref>
        </x14:dataValidation>
        <x14:dataValidation type="list" allowBlank="1" showInputMessage="1" showErrorMessage="1" error="Please use the dropdown selector to choose the value" prompt="Choose the value from the dropdown" xr:uid="{00000000-0002-0000-0300-00006F030000}">
          <x14:formula1>
            <xm:f>'Do Not Use Workings'!A6:CH6</xm:f>
          </x14:formula1>
          <xm:sqref>F338</xm:sqref>
        </x14:dataValidation>
        <x14:dataValidation type="list" allowBlank="1" showInputMessage="1" showErrorMessage="1" error="Please use the dropdown selector to choose the value" prompt="Choose the value from the dropdown" xr:uid="{00000000-0002-0000-0300-000070030000}">
          <x14:formula1>
            <xm:f>'Do Not Use Workings'!A6:CH6</xm:f>
          </x14:formula1>
          <xm:sqref>F339</xm:sqref>
        </x14:dataValidation>
        <x14:dataValidation type="list" allowBlank="1" showInputMessage="1" showErrorMessage="1" error="Please use the dropdown selector to choose the value" prompt="Choose the value from the dropdown" xr:uid="{00000000-0002-0000-0300-000071030000}">
          <x14:formula1>
            <xm:f>'Do Not Use Workings'!A6:CH6</xm:f>
          </x14:formula1>
          <xm:sqref>F340</xm:sqref>
        </x14:dataValidation>
        <x14:dataValidation type="list" allowBlank="1" showInputMessage="1" showErrorMessage="1" error="Please use the dropdown selector to choose the value" prompt="Choose the value from the dropdown" xr:uid="{00000000-0002-0000-0300-000072030000}">
          <x14:formula1>
            <xm:f>'Do Not Use Workings'!A6:CH6</xm:f>
          </x14:formula1>
          <xm:sqref>F341</xm:sqref>
        </x14:dataValidation>
        <x14:dataValidation type="list" allowBlank="1" showInputMessage="1" showErrorMessage="1" error="Please use the dropdown selector to choose the value" prompt="Choose the value from the dropdown" xr:uid="{00000000-0002-0000-0300-000073030000}">
          <x14:formula1>
            <xm:f>'Do Not Use Workings'!A6:CH6</xm:f>
          </x14:formula1>
          <xm:sqref>F342</xm:sqref>
        </x14:dataValidation>
        <x14:dataValidation type="list" allowBlank="1" showInputMessage="1" showErrorMessage="1" error="Please use the dropdown selector to choose the value" prompt="Choose the value from the dropdown" xr:uid="{00000000-0002-0000-0300-000074030000}">
          <x14:formula1>
            <xm:f>'Do Not Use Workings'!A6:CH6</xm:f>
          </x14:formula1>
          <xm:sqref>F343</xm:sqref>
        </x14:dataValidation>
        <x14:dataValidation type="list" allowBlank="1" showInputMessage="1" showErrorMessage="1" error="Please use the dropdown selector to choose the value" prompt="Choose the value from the dropdown" xr:uid="{00000000-0002-0000-0300-000075030000}">
          <x14:formula1>
            <xm:f>'Do Not Use Workings'!A6:CH6</xm:f>
          </x14:formula1>
          <xm:sqref>F344</xm:sqref>
        </x14:dataValidation>
        <x14:dataValidation type="list" allowBlank="1" showInputMessage="1" showErrorMessage="1" error="Please use the dropdown selector to choose the value" prompt="Choose the value from the dropdown" xr:uid="{00000000-0002-0000-0300-000076030000}">
          <x14:formula1>
            <xm:f>'Do Not Use Workings'!A6:CH6</xm:f>
          </x14:formula1>
          <xm:sqref>F345</xm:sqref>
        </x14:dataValidation>
        <x14:dataValidation type="list" allowBlank="1" showInputMessage="1" showErrorMessage="1" error="Please use the dropdown selector to choose the value" prompt="Choose the value from the dropdown" xr:uid="{00000000-0002-0000-0300-000077030000}">
          <x14:formula1>
            <xm:f>'Do Not Use Workings'!A6:CH6</xm:f>
          </x14:formula1>
          <xm:sqref>F346</xm:sqref>
        </x14:dataValidation>
        <x14:dataValidation type="list" allowBlank="1" showInputMessage="1" showErrorMessage="1" error="Please use the dropdown selector to choose the value" prompt="Choose the value from the dropdown" xr:uid="{00000000-0002-0000-0300-000078030000}">
          <x14:formula1>
            <xm:f>'Do Not Use Workings'!A6:CH6</xm:f>
          </x14:formula1>
          <xm:sqref>F347</xm:sqref>
        </x14:dataValidation>
        <x14:dataValidation type="list" allowBlank="1" showInputMessage="1" showErrorMessage="1" error="Please use the dropdown selector to choose the value" prompt="Choose the value from the dropdown" xr:uid="{00000000-0002-0000-0300-000079030000}">
          <x14:formula1>
            <xm:f>'Do Not Use Workings'!A6:CH6</xm:f>
          </x14:formula1>
          <xm:sqref>F348</xm:sqref>
        </x14:dataValidation>
        <x14:dataValidation type="list" allowBlank="1" showInputMessage="1" showErrorMessage="1" error="Please use the dropdown selector to choose the value" prompt="Choose the value from the dropdown" xr:uid="{00000000-0002-0000-0300-00007A030000}">
          <x14:formula1>
            <xm:f>'Do Not Use Workings'!A6:CH6</xm:f>
          </x14:formula1>
          <xm:sqref>F349</xm:sqref>
        </x14:dataValidation>
        <x14:dataValidation type="list" allowBlank="1" showInputMessage="1" showErrorMessage="1" error="Please use the dropdown selector to choose the value" prompt="Choose the value from the dropdown" xr:uid="{00000000-0002-0000-0300-00007B030000}">
          <x14:formula1>
            <xm:f>'Do Not Use Workings'!A6:CH6</xm:f>
          </x14:formula1>
          <xm:sqref>F350</xm:sqref>
        </x14:dataValidation>
        <x14:dataValidation type="list" allowBlank="1" showInputMessage="1" showErrorMessage="1" error="Please use the dropdown selector to choose the value" prompt="Choose the value from the dropdown" xr:uid="{00000000-0002-0000-0300-00007C030000}">
          <x14:formula1>
            <xm:f>'Do Not Use Workings'!A6:CH6</xm:f>
          </x14:formula1>
          <xm:sqref>F351</xm:sqref>
        </x14:dataValidation>
        <x14:dataValidation type="list" allowBlank="1" showInputMessage="1" showErrorMessage="1" error="Please use the dropdown selector to choose the value" prompt="Choose the value from the dropdown" xr:uid="{00000000-0002-0000-0300-00007D030000}">
          <x14:formula1>
            <xm:f>'Do Not Use Workings'!A6:CH6</xm:f>
          </x14:formula1>
          <xm:sqref>F352</xm:sqref>
        </x14:dataValidation>
        <x14:dataValidation type="list" allowBlank="1" showInputMessage="1" showErrorMessage="1" error="Please use the dropdown selector to choose the value" prompt="Choose the value from the dropdown" xr:uid="{00000000-0002-0000-0300-00007E030000}">
          <x14:formula1>
            <xm:f>'Do Not Use Workings'!A6:CH6</xm:f>
          </x14:formula1>
          <xm:sqref>F353</xm:sqref>
        </x14:dataValidation>
        <x14:dataValidation type="list" allowBlank="1" showInputMessage="1" showErrorMessage="1" error="Please use the dropdown selector to choose the value" prompt="Choose the value from the dropdown" xr:uid="{00000000-0002-0000-0300-00007F030000}">
          <x14:formula1>
            <xm:f>'Do Not Use Workings'!A6:CH6</xm:f>
          </x14:formula1>
          <xm:sqref>F354</xm:sqref>
        </x14:dataValidation>
        <x14:dataValidation type="list" allowBlank="1" showInputMessage="1" showErrorMessage="1" error="Please use the dropdown selector to choose the value" prompt="Choose the value from the dropdown" xr:uid="{00000000-0002-0000-0300-000080030000}">
          <x14:formula1>
            <xm:f>'Do Not Use Workings'!A6:CH6</xm:f>
          </x14:formula1>
          <xm:sqref>F355</xm:sqref>
        </x14:dataValidation>
        <x14:dataValidation type="list" allowBlank="1" showInputMessage="1" showErrorMessage="1" error="Please use the dropdown selector to choose the value" prompt="Choose the value from the dropdown" xr:uid="{00000000-0002-0000-0300-000081030000}">
          <x14:formula1>
            <xm:f>'Do Not Use Workings'!A6:CH6</xm:f>
          </x14:formula1>
          <xm:sqref>F356</xm:sqref>
        </x14:dataValidation>
        <x14:dataValidation type="list" allowBlank="1" showInputMessage="1" showErrorMessage="1" error="Please use the dropdown selector to choose the value" prompt="Choose the value from the dropdown" xr:uid="{00000000-0002-0000-0300-000082030000}">
          <x14:formula1>
            <xm:f>'Do Not Use Workings'!A6:CH6</xm:f>
          </x14:formula1>
          <xm:sqref>F357</xm:sqref>
        </x14:dataValidation>
        <x14:dataValidation type="list" allowBlank="1" showInputMessage="1" showErrorMessage="1" error="Please use the dropdown selector to choose the value" prompt="Choose the value from the dropdown" xr:uid="{00000000-0002-0000-0300-000083030000}">
          <x14:formula1>
            <xm:f>'Do Not Use Workings'!A6:CH6</xm:f>
          </x14:formula1>
          <xm:sqref>F358</xm:sqref>
        </x14:dataValidation>
        <x14:dataValidation type="list" allowBlank="1" showInputMessage="1" showErrorMessage="1" error="Please use the dropdown selector to choose the value" prompt="Choose the value from the dropdown" xr:uid="{00000000-0002-0000-0300-000084030000}">
          <x14:formula1>
            <xm:f>'Do Not Use Workings'!A6:CH6</xm:f>
          </x14:formula1>
          <xm:sqref>F359</xm:sqref>
        </x14:dataValidation>
        <x14:dataValidation type="list" allowBlank="1" showInputMessage="1" showErrorMessage="1" error="Please use the dropdown selector to choose the value" prompt="Choose the value from the dropdown" xr:uid="{00000000-0002-0000-0300-000085030000}">
          <x14:formula1>
            <xm:f>'Do Not Use Workings'!A6:CH6</xm:f>
          </x14:formula1>
          <xm:sqref>F360</xm:sqref>
        </x14:dataValidation>
        <x14:dataValidation type="list" allowBlank="1" showInputMessage="1" showErrorMessage="1" error="Please use the dropdown selector to choose the value" prompt="Choose the value from the dropdown" xr:uid="{00000000-0002-0000-0300-000086030000}">
          <x14:formula1>
            <xm:f>'Do Not Use Workings'!A6:CH6</xm:f>
          </x14:formula1>
          <xm:sqref>F361</xm:sqref>
        </x14:dataValidation>
        <x14:dataValidation type="list" allowBlank="1" showInputMessage="1" showErrorMessage="1" error="Please use the dropdown selector to choose the value" prompt="Choose the value from the dropdown" xr:uid="{00000000-0002-0000-0300-000087030000}">
          <x14:formula1>
            <xm:f>'Do Not Use Workings'!A6:CH6</xm:f>
          </x14:formula1>
          <xm:sqref>F362</xm:sqref>
        </x14:dataValidation>
        <x14:dataValidation type="list" allowBlank="1" showInputMessage="1" showErrorMessage="1" error="Please use the dropdown selector to choose the value" prompt="Choose the value from the dropdown" xr:uid="{00000000-0002-0000-0300-000088030000}">
          <x14:formula1>
            <xm:f>'Do Not Use Workings'!A6:CH6</xm:f>
          </x14:formula1>
          <xm:sqref>F363</xm:sqref>
        </x14:dataValidation>
        <x14:dataValidation type="list" allowBlank="1" showInputMessage="1" showErrorMessage="1" error="Please use the dropdown selector to choose the value" prompt="Choose the value from the dropdown" xr:uid="{00000000-0002-0000-0300-000089030000}">
          <x14:formula1>
            <xm:f>'Do Not Use Workings'!A6:CH6</xm:f>
          </x14:formula1>
          <xm:sqref>F364</xm:sqref>
        </x14:dataValidation>
        <x14:dataValidation type="list" allowBlank="1" showInputMessage="1" showErrorMessage="1" error="Please use the dropdown selector to choose the value" prompt="Choose the value from the dropdown" xr:uid="{00000000-0002-0000-0300-00008A030000}">
          <x14:formula1>
            <xm:f>'Do Not Use Workings'!A6:CH6</xm:f>
          </x14:formula1>
          <xm:sqref>F365</xm:sqref>
        </x14:dataValidation>
        <x14:dataValidation type="list" allowBlank="1" showInputMessage="1" showErrorMessage="1" error="Please use the dropdown selector to choose the value" prompt="Choose the value from the dropdown" xr:uid="{00000000-0002-0000-0300-00008B030000}">
          <x14:formula1>
            <xm:f>'Do Not Use Workings'!A6:CH6</xm:f>
          </x14:formula1>
          <xm:sqref>F366</xm:sqref>
        </x14:dataValidation>
        <x14:dataValidation type="list" allowBlank="1" showInputMessage="1" showErrorMessage="1" error="Please use the dropdown selector to choose the value" prompt="Choose the value from the dropdown" xr:uid="{00000000-0002-0000-0300-00008C030000}">
          <x14:formula1>
            <xm:f>'Do Not Use Workings'!A6:CH6</xm:f>
          </x14:formula1>
          <xm:sqref>F367</xm:sqref>
        </x14:dataValidation>
        <x14:dataValidation type="list" allowBlank="1" showInputMessage="1" showErrorMessage="1" error="Please use the dropdown selector to choose the value" prompt="Choose the value from the dropdown" xr:uid="{00000000-0002-0000-0300-00008D030000}">
          <x14:formula1>
            <xm:f>'Do Not Use Workings'!A6:CH6</xm:f>
          </x14:formula1>
          <xm:sqref>F368</xm:sqref>
        </x14:dataValidation>
        <x14:dataValidation type="list" allowBlank="1" showInputMessage="1" showErrorMessage="1" error="Please use the dropdown selector to choose the value" prompt="Choose the value from the dropdown" xr:uid="{00000000-0002-0000-0300-00008E030000}">
          <x14:formula1>
            <xm:f>'Do Not Use Workings'!A6:CH6</xm:f>
          </x14:formula1>
          <xm:sqref>F369</xm:sqref>
        </x14:dataValidation>
        <x14:dataValidation type="list" allowBlank="1" showInputMessage="1" showErrorMessage="1" error="Please use the dropdown selector to choose the value" prompt="Choose the value from the dropdown" xr:uid="{00000000-0002-0000-0300-00008F030000}">
          <x14:formula1>
            <xm:f>'Do Not Use Workings'!A6:CH6</xm:f>
          </x14:formula1>
          <xm:sqref>F370</xm:sqref>
        </x14:dataValidation>
        <x14:dataValidation type="list" allowBlank="1" showInputMessage="1" showErrorMessage="1" error="Please use the dropdown selector to choose the value" prompt="Choose the value from the dropdown" xr:uid="{00000000-0002-0000-0300-000090030000}">
          <x14:formula1>
            <xm:f>'Do Not Use Workings'!A6:CH6</xm:f>
          </x14:formula1>
          <xm:sqref>F371</xm:sqref>
        </x14:dataValidation>
        <x14:dataValidation type="list" allowBlank="1" showInputMessage="1" showErrorMessage="1" error="Please use the dropdown selector to choose the value" prompt="Choose the value from the dropdown" xr:uid="{00000000-0002-0000-0300-000091030000}">
          <x14:formula1>
            <xm:f>'Do Not Use Workings'!A6:CH6</xm:f>
          </x14:formula1>
          <xm:sqref>F372</xm:sqref>
        </x14:dataValidation>
        <x14:dataValidation type="list" allowBlank="1" showInputMessage="1" showErrorMessage="1" error="Please use the dropdown selector to choose the value" prompt="Choose the value from the dropdown" xr:uid="{00000000-0002-0000-0300-000092030000}">
          <x14:formula1>
            <xm:f>'Do Not Use Workings'!A6:CH6</xm:f>
          </x14:formula1>
          <xm:sqref>F373</xm:sqref>
        </x14:dataValidation>
        <x14:dataValidation type="list" allowBlank="1" showInputMessage="1" showErrorMessage="1" error="Please use the dropdown selector to choose the value" prompt="Choose the value from the dropdown" xr:uid="{00000000-0002-0000-0300-000093030000}">
          <x14:formula1>
            <xm:f>'Do Not Use Workings'!A6:CH6</xm:f>
          </x14:formula1>
          <xm:sqref>F374</xm:sqref>
        </x14:dataValidation>
        <x14:dataValidation type="list" allowBlank="1" showInputMessage="1" showErrorMessage="1" error="Please use the dropdown selector to choose the value" prompt="Choose the value from the dropdown" xr:uid="{00000000-0002-0000-0300-000094030000}">
          <x14:formula1>
            <xm:f>'Do Not Use Workings'!A6:CH6</xm:f>
          </x14:formula1>
          <xm:sqref>F375</xm:sqref>
        </x14:dataValidation>
        <x14:dataValidation type="list" allowBlank="1" showInputMessage="1" showErrorMessage="1" error="Please use the dropdown selector to choose the value" prompt="Choose the value from the dropdown" xr:uid="{00000000-0002-0000-0300-000095030000}">
          <x14:formula1>
            <xm:f>'Do Not Use Workings'!A6:CH6</xm:f>
          </x14:formula1>
          <xm:sqref>F376</xm:sqref>
        </x14:dataValidation>
        <x14:dataValidation type="list" allowBlank="1" showInputMessage="1" showErrorMessage="1" error="Please use the dropdown selector to choose the value" prompt="Choose the value from the dropdown" xr:uid="{00000000-0002-0000-0300-000096030000}">
          <x14:formula1>
            <xm:f>'Do Not Use Workings'!A6:CH6</xm:f>
          </x14:formula1>
          <xm:sqref>F377</xm:sqref>
        </x14:dataValidation>
        <x14:dataValidation type="list" allowBlank="1" showInputMessage="1" showErrorMessage="1" error="Please use the dropdown selector to choose the value" prompt="Choose the value from the dropdown" xr:uid="{00000000-0002-0000-0300-000097030000}">
          <x14:formula1>
            <xm:f>'Do Not Use Workings'!A6:CH6</xm:f>
          </x14:formula1>
          <xm:sqref>F378</xm:sqref>
        </x14:dataValidation>
        <x14:dataValidation type="list" allowBlank="1" showInputMessage="1" showErrorMessage="1" error="Please use the dropdown selector to choose the value" prompt="Choose the value from the dropdown" xr:uid="{00000000-0002-0000-0300-000098030000}">
          <x14:formula1>
            <xm:f>'Do Not Use Workings'!A6:CH6</xm:f>
          </x14:formula1>
          <xm:sqref>F379</xm:sqref>
        </x14:dataValidation>
        <x14:dataValidation type="list" allowBlank="1" showInputMessage="1" showErrorMessage="1" error="Please use the dropdown selector to choose the value" prompt="Choose the value from the dropdown" xr:uid="{00000000-0002-0000-0300-000099030000}">
          <x14:formula1>
            <xm:f>'Do Not Use Workings'!A6:CH6</xm:f>
          </x14:formula1>
          <xm:sqref>F380</xm:sqref>
        </x14:dataValidation>
        <x14:dataValidation type="list" allowBlank="1" showInputMessage="1" showErrorMessage="1" error="Please use the dropdown selector to choose the value" prompt="Choose the value from the dropdown" xr:uid="{00000000-0002-0000-0300-00009A030000}">
          <x14:formula1>
            <xm:f>'Do Not Use Workings'!A6:CH6</xm:f>
          </x14:formula1>
          <xm:sqref>F381</xm:sqref>
        </x14:dataValidation>
        <x14:dataValidation type="list" allowBlank="1" showInputMessage="1" showErrorMessage="1" error="Please use the dropdown selector to choose the value" prompt="Choose the value from the dropdown" xr:uid="{00000000-0002-0000-0300-00009B030000}">
          <x14:formula1>
            <xm:f>'Do Not Use Workings'!A6:CH6</xm:f>
          </x14:formula1>
          <xm:sqref>F382</xm:sqref>
        </x14:dataValidation>
        <x14:dataValidation type="list" allowBlank="1" showInputMessage="1" showErrorMessage="1" error="Please use the dropdown selector to choose the value" prompt="Choose the value from the dropdown" xr:uid="{00000000-0002-0000-0300-00009C030000}">
          <x14:formula1>
            <xm:f>'Do Not Use Workings'!A6:CH6</xm:f>
          </x14:formula1>
          <xm:sqref>F383</xm:sqref>
        </x14:dataValidation>
        <x14:dataValidation type="list" allowBlank="1" showInputMessage="1" showErrorMessage="1" error="Please use the dropdown selector to choose the value" prompt="Choose the value from the dropdown" xr:uid="{00000000-0002-0000-0300-00009D030000}">
          <x14:formula1>
            <xm:f>'Do Not Use Workings'!A6:CH6</xm:f>
          </x14:formula1>
          <xm:sqref>F384</xm:sqref>
        </x14:dataValidation>
        <x14:dataValidation type="list" allowBlank="1" showInputMessage="1" showErrorMessage="1" error="Please use the dropdown selector to choose the value" prompt="Choose the value from the dropdown" xr:uid="{00000000-0002-0000-0300-00009E030000}">
          <x14:formula1>
            <xm:f>'Do Not Use Workings'!A6:CH6</xm:f>
          </x14:formula1>
          <xm:sqref>F385</xm:sqref>
        </x14:dataValidation>
        <x14:dataValidation type="list" allowBlank="1" showInputMessage="1" showErrorMessage="1" error="Please use the dropdown selector to choose the value" prompt="Choose the value from the dropdown" xr:uid="{00000000-0002-0000-0300-00009F030000}">
          <x14:formula1>
            <xm:f>'Do Not Use Workings'!A6:CH6</xm:f>
          </x14:formula1>
          <xm:sqref>F386</xm:sqref>
        </x14:dataValidation>
        <x14:dataValidation type="list" allowBlank="1" showInputMessage="1" showErrorMessage="1" error="Please use the dropdown selector to choose the value" prompt="Choose the value from the dropdown" xr:uid="{00000000-0002-0000-0300-0000A0030000}">
          <x14:formula1>
            <xm:f>'Do Not Use Workings'!A6:CH6</xm:f>
          </x14:formula1>
          <xm:sqref>F387</xm:sqref>
        </x14:dataValidation>
        <x14:dataValidation type="list" allowBlank="1" showInputMessage="1" showErrorMessage="1" error="Please use the dropdown selector to choose the value" prompt="Choose the value from the dropdown" xr:uid="{00000000-0002-0000-0300-0000A1030000}">
          <x14:formula1>
            <xm:f>'Do Not Use Workings'!A6:CH6</xm:f>
          </x14:formula1>
          <xm:sqref>F388</xm:sqref>
        </x14:dataValidation>
        <x14:dataValidation type="list" allowBlank="1" showInputMessage="1" showErrorMessage="1" error="Please use the dropdown selector to choose the value" prompt="Choose the value from the dropdown" xr:uid="{00000000-0002-0000-0300-0000A2030000}">
          <x14:formula1>
            <xm:f>'Do Not Use Workings'!A6:CH6</xm:f>
          </x14:formula1>
          <xm:sqref>F389</xm:sqref>
        </x14:dataValidation>
        <x14:dataValidation type="list" allowBlank="1" showInputMessage="1" showErrorMessage="1" error="Please use the dropdown selector to choose the value" prompt="Choose the value from the dropdown" xr:uid="{00000000-0002-0000-0300-0000A3030000}">
          <x14:formula1>
            <xm:f>'Do Not Use Workings'!A6:CH6</xm:f>
          </x14:formula1>
          <xm:sqref>F390</xm:sqref>
        </x14:dataValidation>
        <x14:dataValidation type="list" allowBlank="1" showInputMessage="1" showErrorMessage="1" error="Please use the dropdown selector to choose the value" prompt="Choose the value from the dropdown" xr:uid="{00000000-0002-0000-0300-0000A4030000}">
          <x14:formula1>
            <xm:f>'Do Not Use Workings'!A6:CH6</xm:f>
          </x14:formula1>
          <xm:sqref>F391</xm:sqref>
        </x14:dataValidation>
        <x14:dataValidation type="list" allowBlank="1" showInputMessage="1" showErrorMessage="1" error="Please use the dropdown selector to choose the value" prompt="Choose the value from the dropdown" xr:uid="{00000000-0002-0000-0300-0000A5030000}">
          <x14:formula1>
            <xm:f>'Do Not Use Workings'!A6:CH6</xm:f>
          </x14:formula1>
          <xm:sqref>F392</xm:sqref>
        </x14:dataValidation>
        <x14:dataValidation type="list" allowBlank="1" showInputMessage="1" showErrorMessage="1" error="Please use the dropdown selector to choose the value" prompt="Choose the value from the dropdown" xr:uid="{00000000-0002-0000-0300-0000A6030000}">
          <x14:formula1>
            <xm:f>'Do Not Use Workings'!A6:CH6</xm:f>
          </x14:formula1>
          <xm:sqref>F393</xm:sqref>
        </x14:dataValidation>
        <x14:dataValidation type="list" allowBlank="1" showInputMessage="1" showErrorMessage="1" error="Please use the dropdown selector to choose the value" prompt="Choose the value from the dropdown" xr:uid="{00000000-0002-0000-0300-0000A7030000}">
          <x14:formula1>
            <xm:f>'Do Not Use Workings'!A6:CH6</xm:f>
          </x14:formula1>
          <xm:sqref>F394</xm:sqref>
        </x14:dataValidation>
        <x14:dataValidation type="list" allowBlank="1" showInputMessage="1" showErrorMessage="1" error="Please use the dropdown selector to choose the value" prompt="Choose the value from the dropdown" xr:uid="{00000000-0002-0000-0300-0000A8030000}">
          <x14:formula1>
            <xm:f>'Do Not Use Workings'!A6:CH6</xm:f>
          </x14:formula1>
          <xm:sqref>F395</xm:sqref>
        </x14:dataValidation>
        <x14:dataValidation type="list" allowBlank="1" showInputMessage="1" showErrorMessage="1" error="Please use the dropdown selector to choose the value" prompt="Choose the value from the dropdown" xr:uid="{00000000-0002-0000-0300-0000A9030000}">
          <x14:formula1>
            <xm:f>'Do Not Use Workings'!A6:CH6</xm:f>
          </x14:formula1>
          <xm:sqref>F396</xm:sqref>
        </x14:dataValidation>
        <x14:dataValidation type="list" allowBlank="1" showInputMessage="1" showErrorMessage="1" error="Please use the dropdown selector to choose the value" prompt="Choose the value from the dropdown" xr:uid="{00000000-0002-0000-0300-0000AA030000}">
          <x14:formula1>
            <xm:f>'Do Not Use Workings'!A6:CH6</xm:f>
          </x14:formula1>
          <xm:sqref>F397</xm:sqref>
        </x14:dataValidation>
        <x14:dataValidation type="list" allowBlank="1" showInputMessage="1" showErrorMessage="1" error="Please use the dropdown selector to choose the value" prompt="Choose the value from the dropdown" xr:uid="{00000000-0002-0000-0300-0000AB030000}">
          <x14:formula1>
            <xm:f>'Do Not Use Workings'!A6:CH6</xm:f>
          </x14:formula1>
          <xm:sqref>F398</xm:sqref>
        </x14:dataValidation>
        <x14:dataValidation type="list" allowBlank="1" showInputMessage="1" showErrorMessage="1" error="Please use the dropdown selector to choose the value" prompt="Choose the value from the dropdown" xr:uid="{00000000-0002-0000-0300-0000AC030000}">
          <x14:formula1>
            <xm:f>'Do Not Use Workings'!A6:CH6</xm:f>
          </x14:formula1>
          <xm:sqref>F399</xm:sqref>
        </x14:dataValidation>
        <x14:dataValidation type="list" allowBlank="1" showInputMessage="1" showErrorMessage="1" error="Please use the dropdown selector to choose the value" prompt="Choose the value from the dropdown" xr:uid="{00000000-0002-0000-0300-0000AD030000}">
          <x14:formula1>
            <xm:f>'Do Not Use Workings'!A6:CH6</xm:f>
          </x14:formula1>
          <xm:sqref>F400</xm:sqref>
        </x14:dataValidation>
        <x14:dataValidation type="list" allowBlank="1" showInputMessage="1" showErrorMessage="1" error="Please use the dropdown selector to choose the value" prompt="Choose the value from the dropdown" xr:uid="{00000000-0002-0000-0300-0000AE030000}">
          <x14:formula1>
            <xm:f>'Do Not Use Workings'!A6:CH6</xm:f>
          </x14:formula1>
          <xm:sqref>F401</xm:sqref>
        </x14:dataValidation>
        <x14:dataValidation type="list" allowBlank="1" showInputMessage="1" showErrorMessage="1" error="Please use the dropdown selector to choose the value" prompt="Choose the value from the dropdown" xr:uid="{00000000-0002-0000-0300-0000AF030000}">
          <x14:formula1>
            <xm:f>'Do Not Use Workings'!A6:CH6</xm:f>
          </x14:formula1>
          <xm:sqref>F402</xm:sqref>
        </x14:dataValidation>
        <x14:dataValidation type="list" allowBlank="1" showInputMessage="1" showErrorMessage="1" error="Please use the dropdown selector to choose the value" prompt="Choose the value from the dropdown" xr:uid="{00000000-0002-0000-0300-0000B0030000}">
          <x14:formula1>
            <xm:f>'Do Not Use Workings'!A6:CH6</xm:f>
          </x14:formula1>
          <xm:sqref>F403</xm:sqref>
        </x14:dataValidation>
        <x14:dataValidation type="list" allowBlank="1" showInputMessage="1" showErrorMessage="1" error="Please use the dropdown selector to choose the value" prompt="Choose the value from the dropdown" xr:uid="{00000000-0002-0000-0300-0000B1030000}">
          <x14:formula1>
            <xm:f>'Do Not Use Workings'!A6:CH6</xm:f>
          </x14:formula1>
          <xm:sqref>F404</xm:sqref>
        </x14:dataValidation>
        <x14:dataValidation type="list" allowBlank="1" showInputMessage="1" showErrorMessage="1" error="Please use the dropdown selector to choose the value" prompt="Choose the value from the dropdown" xr:uid="{00000000-0002-0000-0300-0000B2030000}">
          <x14:formula1>
            <xm:f>'Do Not Use Workings'!A6:CH6</xm:f>
          </x14:formula1>
          <xm:sqref>F405</xm:sqref>
        </x14:dataValidation>
        <x14:dataValidation type="list" allowBlank="1" showInputMessage="1" showErrorMessage="1" error="Please use the dropdown selector to choose the value" prompt="Choose the value from the dropdown" xr:uid="{00000000-0002-0000-0300-0000B3030000}">
          <x14:formula1>
            <xm:f>'Do Not Use Workings'!A6:CH6</xm:f>
          </x14:formula1>
          <xm:sqref>F406</xm:sqref>
        </x14:dataValidation>
        <x14:dataValidation type="list" allowBlank="1" showInputMessage="1" showErrorMessage="1" error="Please use the dropdown selector to choose the value" prompt="Choose the value from the dropdown" xr:uid="{00000000-0002-0000-0300-0000B4030000}">
          <x14:formula1>
            <xm:f>'Do Not Use Workings'!A6:CH6</xm:f>
          </x14:formula1>
          <xm:sqref>F407</xm:sqref>
        </x14:dataValidation>
        <x14:dataValidation type="list" allowBlank="1" showInputMessage="1" showErrorMessage="1" error="Please use the dropdown selector to choose the value" prompt="Choose the value from the dropdown" xr:uid="{00000000-0002-0000-0300-0000B5030000}">
          <x14:formula1>
            <xm:f>'Do Not Use Workings'!A6:CH6</xm:f>
          </x14:formula1>
          <xm:sqref>F408</xm:sqref>
        </x14:dataValidation>
        <x14:dataValidation type="list" allowBlank="1" showInputMessage="1" showErrorMessage="1" error="Please use the dropdown selector to choose the value" prompt="Choose the value from the dropdown" xr:uid="{00000000-0002-0000-0300-0000B6030000}">
          <x14:formula1>
            <xm:f>'Do Not Use Workings'!A6:CH6</xm:f>
          </x14:formula1>
          <xm:sqref>F409</xm:sqref>
        </x14:dataValidation>
        <x14:dataValidation type="list" allowBlank="1" showInputMessage="1" showErrorMessage="1" error="Please use the dropdown selector to choose the value" prompt="Choose the value from the dropdown" xr:uid="{00000000-0002-0000-0300-0000B7030000}">
          <x14:formula1>
            <xm:f>'Do Not Use Workings'!A6:CH6</xm:f>
          </x14:formula1>
          <xm:sqref>F410</xm:sqref>
        </x14:dataValidation>
        <x14:dataValidation type="list" allowBlank="1" showInputMessage="1" showErrorMessage="1" error="Please use the dropdown selector to choose the value" prompt="Choose the value from the dropdown" xr:uid="{00000000-0002-0000-0300-0000B8030000}">
          <x14:formula1>
            <xm:f>'Do Not Use Workings'!A6:CH6</xm:f>
          </x14:formula1>
          <xm:sqref>F411</xm:sqref>
        </x14:dataValidation>
        <x14:dataValidation type="list" allowBlank="1" showInputMessage="1" showErrorMessage="1" error="Please use the dropdown selector to choose the value" prompt="Choose the value from the dropdown" xr:uid="{00000000-0002-0000-0300-0000B9030000}">
          <x14:formula1>
            <xm:f>'Do Not Use Workings'!A6:CH6</xm:f>
          </x14:formula1>
          <xm:sqref>F412</xm:sqref>
        </x14:dataValidation>
        <x14:dataValidation type="list" allowBlank="1" showInputMessage="1" showErrorMessage="1" error="Please use the dropdown selector to choose the value" prompt="Choose the value from the dropdown" xr:uid="{00000000-0002-0000-0300-0000BA030000}">
          <x14:formula1>
            <xm:f>'Do Not Use Workings'!A6:CH6</xm:f>
          </x14:formula1>
          <xm:sqref>F413</xm:sqref>
        </x14:dataValidation>
        <x14:dataValidation type="list" allowBlank="1" showInputMessage="1" showErrorMessage="1" error="Please use the dropdown selector to choose the value" prompt="Choose the value from the dropdown" xr:uid="{00000000-0002-0000-0300-0000BB030000}">
          <x14:formula1>
            <xm:f>'Do Not Use Workings'!A6:CH6</xm:f>
          </x14:formula1>
          <xm:sqref>F414</xm:sqref>
        </x14:dataValidation>
        <x14:dataValidation type="list" allowBlank="1" showInputMessage="1" showErrorMessage="1" error="Please use the dropdown selector to choose the value" prompt="Choose the value from the dropdown" xr:uid="{00000000-0002-0000-0300-0000BC030000}">
          <x14:formula1>
            <xm:f>'Do Not Use Workings'!A6:CH6</xm:f>
          </x14:formula1>
          <xm:sqref>F415</xm:sqref>
        </x14:dataValidation>
        <x14:dataValidation type="list" allowBlank="1" showInputMessage="1" showErrorMessage="1" error="Please use the dropdown selector to choose the value" prompt="Choose the value from the dropdown" xr:uid="{00000000-0002-0000-0300-0000BD030000}">
          <x14:formula1>
            <xm:f>'Do Not Use Workings'!A6:CH6</xm:f>
          </x14:formula1>
          <xm:sqref>F416</xm:sqref>
        </x14:dataValidation>
        <x14:dataValidation type="list" allowBlank="1" showInputMessage="1" showErrorMessage="1" error="Please use the dropdown selector to choose the value" prompt="Choose the value from the dropdown" xr:uid="{00000000-0002-0000-0300-0000BE030000}">
          <x14:formula1>
            <xm:f>'Do Not Use Workings'!A6:CH6</xm:f>
          </x14:formula1>
          <xm:sqref>F417</xm:sqref>
        </x14:dataValidation>
        <x14:dataValidation type="list" allowBlank="1" showInputMessage="1" showErrorMessage="1" error="Please use the dropdown selector to choose the value" prompt="Choose the value from the dropdown" xr:uid="{00000000-0002-0000-0300-0000BF030000}">
          <x14:formula1>
            <xm:f>'Do Not Use Workings'!A6:CH6</xm:f>
          </x14:formula1>
          <xm:sqref>F418</xm:sqref>
        </x14:dataValidation>
        <x14:dataValidation type="list" allowBlank="1" showInputMessage="1" showErrorMessage="1" error="Please use the dropdown selector to choose the value" prompt="Choose the value from the dropdown" xr:uid="{00000000-0002-0000-0300-0000C0030000}">
          <x14:formula1>
            <xm:f>'Do Not Use Workings'!A6:CH6</xm:f>
          </x14:formula1>
          <xm:sqref>F419</xm:sqref>
        </x14:dataValidation>
        <x14:dataValidation type="list" allowBlank="1" showInputMessage="1" showErrorMessage="1" error="Please use the dropdown selector to choose the value" prompt="Choose the value from the dropdown" xr:uid="{00000000-0002-0000-0300-0000C1030000}">
          <x14:formula1>
            <xm:f>'Do Not Use Workings'!A6:CH6</xm:f>
          </x14:formula1>
          <xm:sqref>F420</xm:sqref>
        </x14:dataValidation>
        <x14:dataValidation type="list" allowBlank="1" showInputMessage="1" showErrorMessage="1" error="Please use the dropdown selector to choose the value" prompt="Choose the value from the dropdown" xr:uid="{00000000-0002-0000-0300-0000C2030000}">
          <x14:formula1>
            <xm:f>'Do Not Use Workings'!A6:CH6</xm:f>
          </x14:formula1>
          <xm:sqref>F421</xm:sqref>
        </x14:dataValidation>
        <x14:dataValidation type="list" allowBlank="1" showInputMessage="1" showErrorMessage="1" error="Please use the dropdown selector to choose the value" prompt="Choose the value from the dropdown" xr:uid="{00000000-0002-0000-0300-0000C3030000}">
          <x14:formula1>
            <xm:f>'Do Not Use Workings'!A6:CH6</xm:f>
          </x14:formula1>
          <xm:sqref>F422</xm:sqref>
        </x14:dataValidation>
        <x14:dataValidation type="list" allowBlank="1" showInputMessage="1" showErrorMessage="1" error="Please use the dropdown selector to choose the value" prompt="Choose the value from the dropdown" xr:uid="{00000000-0002-0000-0300-0000C4030000}">
          <x14:formula1>
            <xm:f>'Do Not Use Workings'!A6:CH6</xm:f>
          </x14:formula1>
          <xm:sqref>F423</xm:sqref>
        </x14:dataValidation>
        <x14:dataValidation type="list" allowBlank="1" showInputMessage="1" showErrorMessage="1" error="Please use the dropdown selector to choose the value" prompt="Choose the value from the dropdown" xr:uid="{00000000-0002-0000-0300-0000C5030000}">
          <x14:formula1>
            <xm:f>'Do Not Use Workings'!A6:CH6</xm:f>
          </x14:formula1>
          <xm:sqref>F424</xm:sqref>
        </x14:dataValidation>
        <x14:dataValidation type="list" allowBlank="1" showInputMessage="1" showErrorMessage="1" error="Please use the dropdown selector to choose the value" prompt="Choose the value from the dropdown" xr:uid="{00000000-0002-0000-0300-0000C6030000}">
          <x14:formula1>
            <xm:f>'Do Not Use Workings'!A6:CH6</xm:f>
          </x14:formula1>
          <xm:sqref>F425</xm:sqref>
        </x14:dataValidation>
        <x14:dataValidation type="list" allowBlank="1" showInputMessage="1" showErrorMessage="1" error="Please use the dropdown selector to choose the value" prompt="Choose the value from the dropdown" xr:uid="{00000000-0002-0000-0300-0000C7030000}">
          <x14:formula1>
            <xm:f>'Do Not Use Workings'!A6:CH6</xm:f>
          </x14:formula1>
          <xm:sqref>F426</xm:sqref>
        </x14:dataValidation>
        <x14:dataValidation type="list" allowBlank="1" showInputMessage="1" showErrorMessage="1" error="Please use the dropdown selector to choose the value" prompt="Choose the value from the dropdown" xr:uid="{00000000-0002-0000-0300-0000C8030000}">
          <x14:formula1>
            <xm:f>'Do Not Use Workings'!A6:CH6</xm:f>
          </x14:formula1>
          <xm:sqref>F427</xm:sqref>
        </x14:dataValidation>
        <x14:dataValidation type="list" allowBlank="1" showInputMessage="1" showErrorMessage="1" error="Please use the dropdown selector to choose the value" prompt="Choose the value from the dropdown" xr:uid="{00000000-0002-0000-0300-0000C9030000}">
          <x14:formula1>
            <xm:f>'Do Not Use Workings'!A6:CH6</xm:f>
          </x14:formula1>
          <xm:sqref>F428</xm:sqref>
        </x14:dataValidation>
        <x14:dataValidation type="list" allowBlank="1" showInputMessage="1" showErrorMessage="1" error="Please use the dropdown selector to choose the value" prompt="Choose the value from the dropdown" xr:uid="{00000000-0002-0000-0300-0000CA030000}">
          <x14:formula1>
            <xm:f>'Do Not Use Workings'!A6:CH6</xm:f>
          </x14:formula1>
          <xm:sqref>F429</xm:sqref>
        </x14:dataValidation>
        <x14:dataValidation type="list" allowBlank="1" showInputMessage="1" showErrorMessage="1" error="Please use the dropdown selector to choose the value" prompt="Choose the value from the dropdown" xr:uid="{00000000-0002-0000-0300-0000CB030000}">
          <x14:formula1>
            <xm:f>'Do Not Use Workings'!A6:CH6</xm:f>
          </x14:formula1>
          <xm:sqref>F430</xm:sqref>
        </x14:dataValidation>
        <x14:dataValidation type="list" allowBlank="1" showInputMessage="1" showErrorMessage="1" error="Please use the dropdown selector to choose the value" prompt="Choose the value from the dropdown" xr:uid="{00000000-0002-0000-0300-0000CC030000}">
          <x14:formula1>
            <xm:f>'Do Not Use Workings'!A6:CH6</xm:f>
          </x14:formula1>
          <xm:sqref>F431</xm:sqref>
        </x14:dataValidation>
        <x14:dataValidation type="list" allowBlank="1" showInputMessage="1" showErrorMessage="1" error="Please use the dropdown selector to choose the value" prompt="Choose the value from the dropdown" xr:uid="{00000000-0002-0000-0300-0000CD030000}">
          <x14:formula1>
            <xm:f>'Do Not Use Workings'!A6:CH6</xm:f>
          </x14:formula1>
          <xm:sqref>F432</xm:sqref>
        </x14:dataValidation>
        <x14:dataValidation type="list" allowBlank="1" showInputMessage="1" showErrorMessage="1" error="Please use the dropdown selector to choose the value" prompt="Choose the value from the dropdown" xr:uid="{00000000-0002-0000-0300-0000CE030000}">
          <x14:formula1>
            <xm:f>'Do Not Use Workings'!A6:CH6</xm:f>
          </x14:formula1>
          <xm:sqref>F433</xm:sqref>
        </x14:dataValidation>
        <x14:dataValidation type="list" allowBlank="1" showInputMessage="1" showErrorMessage="1" error="Please use the dropdown selector to choose the value" prompt="Choose the value from the dropdown" xr:uid="{00000000-0002-0000-0300-0000CF030000}">
          <x14:formula1>
            <xm:f>'Do Not Use Workings'!A6:CH6</xm:f>
          </x14:formula1>
          <xm:sqref>F434</xm:sqref>
        </x14:dataValidation>
        <x14:dataValidation type="list" allowBlank="1" showInputMessage="1" showErrorMessage="1" error="Please use the dropdown selector to choose the value" prompt="Choose the value from the dropdown" xr:uid="{00000000-0002-0000-0300-0000D0030000}">
          <x14:formula1>
            <xm:f>'Do Not Use Workings'!A6:CH6</xm:f>
          </x14:formula1>
          <xm:sqref>F435</xm:sqref>
        </x14:dataValidation>
        <x14:dataValidation type="list" allowBlank="1" showInputMessage="1" showErrorMessage="1" error="Please use the dropdown selector to choose the value" prompt="Choose the value from the dropdown" xr:uid="{00000000-0002-0000-0300-0000D1030000}">
          <x14:formula1>
            <xm:f>'Do Not Use Workings'!A6:CH6</xm:f>
          </x14:formula1>
          <xm:sqref>F436</xm:sqref>
        </x14:dataValidation>
        <x14:dataValidation type="list" allowBlank="1" showInputMessage="1" showErrorMessage="1" error="Please use the dropdown selector to choose the value" prompt="Choose the value from the dropdown" xr:uid="{00000000-0002-0000-0300-0000D2030000}">
          <x14:formula1>
            <xm:f>'Do Not Use Workings'!A6:CH6</xm:f>
          </x14:formula1>
          <xm:sqref>F437</xm:sqref>
        </x14:dataValidation>
        <x14:dataValidation type="list" allowBlank="1" showInputMessage="1" showErrorMessage="1" error="Please use the dropdown selector to choose the value" prompt="Choose the value from the dropdown" xr:uid="{00000000-0002-0000-0300-0000D3030000}">
          <x14:formula1>
            <xm:f>'Do Not Use Workings'!A6:CH6</xm:f>
          </x14:formula1>
          <xm:sqref>F438</xm:sqref>
        </x14:dataValidation>
        <x14:dataValidation type="list" allowBlank="1" showInputMessage="1" showErrorMessage="1" error="Please use the dropdown selector to choose the value" prompt="Choose the value from the dropdown" xr:uid="{00000000-0002-0000-0300-0000D4030000}">
          <x14:formula1>
            <xm:f>'Do Not Use Workings'!A6:CH6</xm:f>
          </x14:formula1>
          <xm:sqref>F439</xm:sqref>
        </x14:dataValidation>
        <x14:dataValidation type="list" allowBlank="1" showInputMessage="1" showErrorMessage="1" error="Please use the dropdown selector to choose the value" prompt="Choose the value from the dropdown" xr:uid="{00000000-0002-0000-0300-0000D5030000}">
          <x14:formula1>
            <xm:f>'Do Not Use Workings'!A6:CH6</xm:f>
          </x14:formula1>
          <xm:sqref>F440</xm:sqref>
        </x14:dataValidation>
        <x14:dataValidation type="list" allowBlank="1" showInputMessage="1" showErrorMessage="1" error="Please use the dropdown selector to choose the value" prompt="Choose the value from the dropdown" xr:uid="{00000000-0002-0000-0300-0000D6030000}">
          <x14:formula1>
            <xm:f>'Do Not Use Workings'!A6:CH6</xm:f>
          </x14:formula1>
          <xm:sqref>F441</xm:sqref>
        </x14:dataValidation>
        <x14:dataValidation type="list" allowBlank="1" showInputMessage="1" showErrorMessage="1" error="Please use the dropdown selector to choose the value" prompt="Choose the value from the dropdown" xr:uid="{00000000-0002-0000-0300-0000D7030000}">
          <x14:formula1>
            <xm:f>'Do Not Use Workings'!A6:CH6</xm:f>
          </x14:formula1>
          <xm:sqref>F442</xm:sqref>
        </x14:dataValidation>
        <x14:dataValidation type="list" allowBlank="1" showInputMessage="1" showErrorMessage="1" error="Please use the dropdown selector to choose the value" prompt="Choose the value from the dropdown" xr:uid="{00000000-0002-0000-0300-0000D8030000}">
          <x14:formula1>
            <xm:f>'Do Not Use Workings'!A6:CH6</xm:f>
          </x14:formula1>
          <xm:sqref>F443</xm:sqref>
        </x14:dataValidation>
        <x14:dataValidation type="list" allowBlank="1" showInputMessage="1" showErrorMessage="1" error="Please use the dropdown selector to choose the value" prompt="Choose the value from the dropdown" xr:uid="{00000000-0002-0000-0300-0000D9030000}">
          <x14:formula1>
            <xm:f>'Do Not Use Workings'!A6:CH6</xm:f>
          </x14:formula1>
          <xm:sqref>F444</xm:sqref>
        </x14:dataValidation>
        <x14:dataValidation type="list" allowBlank="1" showInputMessage="1" showErrorMessage="1" error="Please use the dropdown selector to choose the value" prompt="Choose the value from the dropdown" xr:uid="{00000000-0002-0000-0300-0000DA030000}">
          <x14:formula1>
            <xm:f>'Do Not Use Workings'!A6:CH6</xm:f>
          </x14:formula1>
          <xm:sqref>F445</xm:sqref>
        </x14:dataValidation>
        <x14:dataValidation type="list" allowBlank="1" showInputMessage="1" showErrorMessage="1" error="Please use the dropdown selector to choose the value" prompt="Choose the value from the dropdown" xr:uid="{00000000-0002-0000-0300-0000DB030000}">
          <x14:formula1>
            <xm:f>'Do Not Use Workings'!A6:CH6</xm:f>
          </x14:formula1>
          <xm:sqref>F446</xm:sqref>
        </x14:dataValidation>
        <x14:dataValidation type="list" allowBlank="1" showInputMessage="1" showErrorMessage="1" error="Please use the dropdown selector to choose the value" prompt="Choose the value from the dropdown" xr:uid="{00000000-0002-0000-0300-0000DC030000}">
          <x14:formula1>
            <xm:f>'Do Not Use Workings'!A6:CH6</xm:f>
          </x14:formula1>
          <xm:sqref>F447</xm:sqref>
        </x14:dataValidation>
        <x14:dataValidation type="list" allowBlank="1" showInputMessage="1" showErrorMessage="1" error="Please use the dropdown selector to choose the value" prompt="Choose the value from the dropdown" xr:uid="{00000000-0002-0000-0300-0000DD030000}">
          <x14:formula1>
            <xm:f>'Do Not Use Workings'!A6:CH6</xm:f>
          </x14:formula1>
          <xm:sqref>F448</xm:sqref>
        </x14:dataValidation>
        <x14:dataValidation type="list" allowBlank="1" showInputMessage="1" showErrorMessage="1" error="Please use the dropdown selector to choose the value" prompt="Choose the value from the dropdown" xr:uid="{00000000-0002-0000-0300-0000DE030000}">
          <x14:formula1>
            <xm:f>'Do Not Use Workings'!A6:CH6</xm:f>
          </x14:formula1>
          <xm:sqref>F449</xm:sqref>
        </x14:dataValidation>
        <x14:dataValidation type="list" allowBlank="1" showInputMessage="1" showErrorMessage="1" error="Please use the dropdown selector to choose the value" prompt="Choose the value from the dropdown" xr:uid="{00000000-0002-0000-0300-0000DF030000}">
          <x14:formula1>
            <xm:f>'Do Not Use Workings'!A6:CH6</xm:f>
          </x14:formula1>
          <xm:sqref>F450</xm:sqref>
        </x14:dataValidation>
        <x14:dataValidation type="list" allowBlank="1" showInputMessage="1" showErrorMessage="1" error="Please use the dropdown selector to choose the value" prompt="Choose the value from the dropdown" xr:uid="{00000000-0002-0000-0300-0000E0030000}">
          <x14:formula1>
            <xm:f>'Do Not Use Workings'!A6:CH6</xm:f>
          </x14:formula1>
          <xm:sqref>F451</xm:sqref>
        </x14:dataValidation>
        <x14:dataValidation type="list" allowBlank="1" showInputMessage="1" showErrorMessage="1" error="Please use the dropdown selector to choose the value" prompt="Choose the value from the dropdown" xr:uid="{00000000-0002-0000-0300-0000E1030000}">
          <x14:formula1>
            <xm:f>'Do Not Use Workings'!A6:CH6</xm:f>
          </x14:formula1>
          <xm:sqref>F452</xm:sqref>
        </x14:dataValidation>
        <x14:dataValidation type="list" allowBlank="1" showInputMessage="1" showErrorMessage="1" error="Please use the dropdown selector to choose the value" prompt="Choose the value from the dropdown" xr:uid="{00000000-0002-0000-0300-0000E2030000}">
          <x14:formula1>
            <xm:f>'Do Not Use Workings'!A6:CH6</xm:f>
          </x14:formula1>
          <xm:sqref>F453</xm:sqref>
        </x14:dataValidation>
        <x14:dataValidation type="list" allowBlank="1" showInputMessage="1" showErrorMessage="1" error="Please use the dropdown selector to choose the value" prompt="Choose the value from the dropdown" xr:uid="{00000000-0002-0000-0300-0000E3030000}">
          <x14:formula1>
            <xm:f>'Do Not Use Workings'!A6:CH6</xm:f>
          </x14:formula1>
          <xm:sqref>F454</xm:sqref>
        </x14:dataValidation>
        <x14:dataValidation type="list" allowBlank="1" showInputMessage="1" showErrorMessage="1" error="Please use the dropdown selector to choose the value" prompt="Choose the value from the dropdown" xr:uid="{00000000-0002-0000-0300-0000E4030000}">
          <x14:formula1>
            <xm:f>'Do Not Use Workings'!A6:CH6</xm:f>
          </x14:formula1>
          <xm:sqref>F455</xm:sqref>
        </x14:dataValidation>
        <x14:dataValidation type="list" allowBlank="1" showInputMessage="1" showErrorMessage="1" error="Please use the dropdown selector to choose the value" prompt="Choose the value from the dropdown" xr:uid="{00000000-0002-0000-0300-0000E5030000}">
          <x14:formula1>
            <xm:f>'Do Not Use Workings'!A6:CH6</xm:f>
          </x14:formula1>
          <xm:sqref>F456</xm:sqref>
        </x14:dataValidation>
        <x14:dataValidation type="list" allowBlank="1" showInputMessage="1" showErrorMessage="1" error="Please use the dropdown selector to choose the value" prompt="Choose the value from the dropdown" xr:uid="{00000000-0002-0000-0300-0000E6030000}">
          <x14:formula1>
            <xm:f>'Do Not Use Workings'!A6:CH6</xm:f>
          </x14:formula1>
          <xm:sqref>F457</xm:sqref>
        </x14:dataValidation>
        <x14:dataValidation type="list" allowBlank="1" showInputMessage="1" showErrorMessage="1" error="Please use the dropdown selector to choose the value" prompt="Choose the value from the dropdown" xr:uid="{00000000-0002-0000-0300-0000E7030000}">
          <x14:formula1>
            <xm:f>'Do Not Use Workings'!A6:CH6</xm:f>
          </x14:formula1>
          <xm:sqref>F458</xm:sqref>
        </x14:dataValidation>
        <x14:dataValidation type="list" allowBlank="1" showInputMessage="1" showErrorMessage="1" error="Please use the dropdown selector to choose the value" prompt="Choose the value from the dropdown" xr:uid="{00000000-0002-0000-0300-0000E8030000}">
          <x14:formula1>
            <xm:f>'Do Not Use Workings'!A6:CH6</xm:f>
          </x14:formula1>
          <xm:sqref>F459</xm:sqref>
        </x14:dataValidation>
        <x14:dataValidation type="list" allowBlank="1" showInputMessage="1" showErrorMessage="1" error="Please use the dropdown selector to choose the value" prompt="Choose the value from the dropdown" xr:uid="{00000000-0002-0000-0300-0000E9030000}">
          <x14:formula1>
            <xm:f>'Do Not Use Workings'!A6:CH6</xm:f>
          </x14:formula1>
          <xm:sqref>F460</xm:sqref>
        </x14:dataValidation>
        <x14:dataValidation type="list" allowBlank="1" showInputMessage="1" showErrorMessage="1" error="Please use the dropdown selector to choose the value" prompt="Choose the value from the dropdown" xr:uid="{00000000-0002-0000-0300-0000EA030000}">
          <x14:formula1>
            <xm:f>'Do Not Use Workings'!A6:CH6</xm:f>
          </x14:formula1>
          <xm:sqref>F461</xm:sqref>
        </x14:dataValidation>
        <x14:dataValidation type="list" allowBlank="1" showInputMessage="1" showErrorMessage="1" error="Please use the dropdown selector to choose the value" prompt="Choose the value from the dropdown" xr:uid="{00000000-0002-0000-0300-0000EB030000}">
          <x14:formula1>
            <xm:f>'Do Not Use Workings'!A6:CH6</xm:f>
          </x14:formula1>
          <xm:sqref>F462</xm:sqref>
        </x14:dataValidation>
        <x14:dataValidation type="list" allowBlank="1" showInputMessage="1" showErrorMessage="1" error="Please use the dropdown selector to choose the value" prompt="Choose the value from the dropdown" xr:uid="{00000000-0002-0000-0300-0000EC030000}">
          <x14:formula1>
            <xm:f>'Do Not Use Workings'!A6:CH6</xm:f>
          </x14:formula1>
          <xm:sqref>F463</xm:sqref>
        </x14:dataValidation>
        <x14:dataValidation type="list" allowBlank="1" showInputMessage="1" showErrorMessage="1" error="Please use the dropdown selector to choose the value" prompt="Choose the value from the dropdown" xr:uid="{00000000-0002-0000-0300-0000ED030000}">
          <x14:formula1>
            <xm:f>'Do Not Use Workings'!A6:CH6</xm:f>
          </x14:formula1>
          <xm:sqref>F464</xm:sqref>
        </x14:dataValidation>
        <x14:dataValidation type="list" allowBlank="1" showInputMessage="1" showErrorMessage="1" error="Please use the dropdown selector to choose the value" prompt="Choose the value from the dropdown" xr:uid="{00000000-0002-0000-0300-0000EE030000}">
          <x14:formula1>
            <xm:f>'Do Not Use Workings'!A6:CH6</xm:f>
          </x14:formula1>
          <xm:sqref>F465</xm:sqref>
        </x14:dataValidation>
        <x14:dataValidation type="list" allowBlank="1" showInputMessage="1" showErrorMessage="1" error="Please use the dropdown selector to choose the value" prompt="Choose the value from the dropdown" xr:uid="{00000000-0002-0000-0300-0000EF030000}">
          <x14:formula1>
            <xm:f>'Do Not Use Workings'!A6:CH6</xm:f>
          </x14:formula1>
          <xm:sqref>F466</xm:sqref>
        </x14:dataValidation>
        <x14:dataValidation type="list" allowBlank="1" showInputMessage="1" showErrorMessage="1" error="Please use the dropdown selector to choose the value" prompt="Choose the value from the dropdown" xr:uid="{00000000-0002-0000-0300-0000F0030000}">
          <x14:formula1>
            <xm:f>'Do Not Use Workings'!A6:CH6</xm:f>
          </x14:formula1>
          <xm:sqref>F467</xm:sqref>
        </x14:dataValidation>
        <x14:dataValidation type="list" allowBlank="1" showInputMessage="1" showErrorMessage="1" error="Please use the dropdown selector to choose the value" prompt="Choose the value from the dropdown" xr:uid="{00000000-0002-0000-0300-0000F1030000}">
          <x14:formula1>
            <xm:f>'Do Not Use Workings'!A6:CH6</xm:f>
          </x14:formula1>
          <xm:sqref>F468</xm:sqref>
        </x14:dataValidation>
        <x14:dataValidation type="list" allowBlank="1" showInputMessage="1" showErrorMessage="1" error="Please use the dropdown selector to choose the value" prompt="Choose the value from the dropdown" xr:uid="{00000000-0002-0000-0300-0000F2030000}">
          <x14:formula1>
            <xm:f>'Do Not Use Workings'!A6:CH6</xm:f>
          </x14:formula1>
          <xm:sqref>F469</xm:sqref>
        </x14:dataValidation>
        <x14:dataValidation type="list" allowBlank="1" showInputMessage="1" showErrorMessage="1" error="Please use the dropdown selector to choose the value" prompt="Choose the value from the dropdown" xr:uid="{00000000-0002-0000-0300-0000F3030000}">
          <x14:formula1>
            <xm:f>'Do Not Use Workings'!A6:CH6</xm:f>
          </x14:formula1>
          <xm:sqref>F470</xm:sqref>
        </x14:dataValidation>
        <x14:dataValidation type="list" allowBlank="1" showInputMessage="1" showErrorMessage="1" error="Please use the dropdown selector to choose the value" prompt="Choose the value from the dropdown" xr:uid="{00000000-0002-0000-0300-0000F4030000}">
          <x14:formula1>
            <xm:f>'Do Not Use Workings'!A6:CH6</xm:f>
          </x14:formula1>
          <xm:sqref>F471</xm:sqref>
        </x14:dataValidation>
        <x14:dataValidation type="list" allowBlank="1" showInputMessage="1" showErrorMessage="1" error="Please use the dropdown selector to choose the value" prompt="Choose the value from the dropdown" xr:uid="{00000000-0002-0000-0300-0000F5030000}">
          <x14:formula1>
            <xm:f>'Do Not Use Workings'!A6:CH6</xm:f>
          </x14:formula1>
          <xm:sqref>F472</xm:sqref>
        </x14:dataValidation>
        <x14:dataValidation type="list" allowBlank="1" showInputMessage="1" showErrorMessage="1" error="Please use the dropdown selector to choose the value" prompt="Choose the value from the dropdown" xr:uid="{00000000-0002-0000-0300-0000F6030000}">
          <x14:formula1>
            <xm:f>'Do Not Use Workings'!A6:CH6</xm:f>
          </x14:formula1>
          <xm:sqref>F473</xm:sqref>
        </x14:dataValidation>
        <x14:dataValidation type="list" allowBlank="1" showInputMessage="1" showErrorMessage="1" error="Please use the dropdown selector to choose the value" prompt="Choose the value from the dropdown" xr:uid="{00000000-0002-0000-0300-0000F7030000}">
          <x14:formula1>
            <xm:f>'Do Not Use Workings'!A6:CH6</xm:f>
          </x14:formula1>
          <xm:sqref>F474</xm:sqref>
        </x14:dataValidation>
        <x14:dataValidation type="list" allowBlank="1" showInputMessage="1" showErrorMessage="1" error="Please use the dropdown selector to choose the value" prompt="Choose the value from the dropdown" xr:uid="{00000000-0002-0000-0300-0000F8030000}">
          <x14:formula1>
            <xm:f>'Do Not Use Workings'!A6:CH6</xm:f>
          </x14:formula1>
          <xm:sqref>F475</xm:sqref>
        </x14:dataValidation>
        <x14:dataValidation type="list" allowBlank="1" showInputMessage="1" showErrorMessage="1" error="Please use the dropdown selector to choose the value" prompt="Choose the value from the dropdown" xr:uid="{00000000-0002-0000-0300-0000F9030000}">
          <x14:formula1>
            <xm:f>'Do Not Use Workings'!A6:CH6</xm:f>
          </x14:formula1>
          <xm:sqref>F476</xm:sqref>
        </x14:dataValidation>
        <x14:dataValidation type="list" allowBlank="1" showInputMessage="1" showErrorMessage="1" error="Please use the dropdown selector to choose the value" prompt="Choose the value from the dropdown" xr:uid="{00000000-0002-0000-0300-0000FA030000}">
          <x14:formula1>
            <xm:f>'Do Not Use Workings'!A6:CH6</xm:f>
          </x14:formula1>
          <xm:sqref>F477</xm:sqref>
        </x14:dataValidation>
        <x14:dataValidation type="list" allowBlank="1" showInputMessage="1" showErrorMessage="1" error="Please use the dropdown selector to choose the value" prompt="Choose the value from the dropdown" xr:uid="{00000000-0002-0000-0300-0000FB030000}">
          <x14:formula1>
            <xm:f>'Do Not Use Workings'!A6:CH6</xm:f>
          </x14:formula1>
          <xm:sqref>F478</xm:sqref>
        </x14:dataValidation>
        <x14:dataValidation type="list" allowBlank="1" showInputMessage="1" showErrorMessage="1" error="Please use the dropdown selector to choose the value" prompt="Choose the value from the dropdown" xr:uid="{00000000-0002-0000-0300-0000FC030000}">
          <x14:formula1>
            <xm:f>'Do Not Use Workings'!A6:CH6</xm:f>
          </x14:formula1>
          <xm:sqref>F479</xm:sqref>
        </x14:dataValidation>
        <x14:dataValidation type="list" allowBlank="1" showInputMessage="1" showErrorMessage="1" error="Please use the dropdown selector to choose the value" prompt="Choose the value from the dropdown" xr:uid="{00000000-0002-0000-0300-0000FD030000}">
          <x14:formula1>
            <xm:f>'Do Not Use Workings'!A6:CH6</xm:f>
          </x14:formula1>
          <xm:sqref>F480</xm:sqref>
        </x14:dataValidation>
        <x14:dataValidation type="list" allowBlank="1" showInputMessage="1" showErrorMessage="1" error="Please use the dropdown selector to choose the value" prompt="Choose the value from the dropdown" xr:uid="{00000000-0002-0000-0300-0000FE030000}">
          <x14:formula1>
            <xm:f>'Do Not Use Workings'!A6:CH6</xm:f>
          </x14:formula1>
          <xm:sqref>F481</xm:sqref>
        </x14:dataValidation>
        <x14:dataValidation type="list" allowBlank="1" showInputMessage="1" showErrorMessage="1" error="Please use the dropdown selector to choose the value" prompt="Choose the value from the dropdown" xr:uid="{00000000-0002-0000-0300-0000FF030000}">
          <x14:formula1>
            <xm:f>'Do Not Use Workings'!A6:CH6</xm:f>
          </x14:formula1>
          <xm:sqref>F482</xm:sqref>
        </x14:dataValidation>
        <x14:dataValidation type="list" allowBlank="1" showInputMessage="1" showErrorMessage="1" error="Please use the dropdown selector to choose the value" prompt="Choose the value from the dropdown" xr:uid="{00000000-0002-0000-0300-000000040000}">
          <x14:formula1>
            <xm:f>'Do Not Use Workings'!A6:CH6</xm:f>
          </x14:formula1>
          <xm:sqref>F483</xm:sqref>
        </x14:dataValidation>
        <x14:dataValidation type="list" allowBlank="1" showInputMessage="1" showErrorMessage="1" error="Please use the dropdown selector to choose the value" prompt="Choose the value from the dropdown" xr:uid="{00000000-0002-0000-0300-000001040000}">
          <x14:formula1>
            <xm:f>'Do Not Use Workings'!A6:CH6</xm:f>
          </x14:formula1>
          <xm:sqref>F484</xm:sqref>
        </x14:dataValidation>
        <x14:dataValidation type="list" allowBlank="1" showInputMessage="1" showErrorMessage="1" error="Please use the dropdown selector to choose the value" prompt="Choose the value from the dropdown" xr:uid="{00000000-0002-0000-0300-000002040000}">
          <x14:formula1>
            <xm:f>'Do Not Use Workings'!A6:CH6</xm:f>
          </x14:formula1>
          <xm:sqref>F485</xm:sqref>
        </x14:dataValidation>
        <x14:dataValidation type="list" allowBlank="1" showInputMessage="1" showErrorMessage="1" error="Please use the dropdown selector to choose the value" prompt="Choose the value from the dropdown" xr:uid="{00000000-0002-0000-0300-000003040000}">
          <x14:formula1>
            <xm:f>'Do Not Use Workings'!A6:CH6</xm:f>
          </x14:formula1>
          <xm:sqref>F486</xm:sqref>
        </x14:dataValidation>
        <x14:dataValidation type="list" allowBlank="1" showInputMessage="1" showErrorMessage="1" error="Please use the dropdown selector to choose the value" prompt="Choose the value from the dropdown" xr:uid="{00000000-0002-0000-0300-000004040000}">
          <x14:formula1>
            <xm:f>'Do Not Use Workings'!A6:CH6</xm:f>
          </x14:formula1>
          <xm:sqref>F487</xm:sqref>
        </x14:dataValidation>
        <x14:dataValidation type="list" allowBlank="1" showInputMessage="1" showErrorMessage="1" error="Please use the dropdown selector to choose the value" prompt="Choose the value from the dropdown" xr:uid="{00000000-0002-0000-0300-000005040000}">
          <x14:formula1>
            <xm:f>'Do Not Use Workings'!A6:CH6</xm:f>
          </x14:formula1>
          <xm:sqref>F488</xm:sqref>
        </x14:dataValidation>
        <x14:dataValidation type="list" allowBlank="1" showInputMessage="1" showErrorMessage="1" error="Please use the dropdown selector to choose the value" prompt="Choose the value from the dropdown" xr:uid="{00000000-0002-0000-0300-000006040000}">
          <x14:formula1>
            <xm:f>'Do Not Use Workings'!A6:CH6</xm:f>
          </x14:formula1>
          <xm:sqref>F489</xm:sqref>
        </x14:dataValidation>
        <x14:dataValidation type="list" allowBlank="1" showInputMessage="1" showErrorMessage="1" error="Please use the dropdown selector to choose the value" prompt="Choose the value from the dropdown" xr:uid="{00000000-0002-0000-0300-000007040000}">
          <x14:formula1>
            <xm:f>'Do Not Use Workings'!A6:CH6</xm:f>
          </x14:formula1>
          <xm:sqref>F490</xm:sqref>
        </x14:dataValidation>
        <x14:dataValidation type="list" allowBlank="1" showInputMessage="1" showErrorMessage="1" error="Please use the dropdown selector to choose the value" prompt="Choose the value from the dropdown" xr:uid="{00000000-0002-0000-0300-000008040000}">
          <x14:formula1>
            <xm:f>'Do Not Use Workings'!A6:CH6</xm:f>
          </x14:formula1>
          <xm:sqref>F491</xm:sqref>
        </x14:dataValidation>
        <x14:dataValidation type="list" allowBlank="1" showInputMessage="1" showErrorMessage="1" error="Please use the dropdown selector to choose the value" prompt="Choose the value from the dropdown" xr:uid="{00000000-0002-0000-0300-000009040000}">
          <x14:formula1>
            <xm:f>'Do Not Use Workings'!A6:CH6</xm:f>
          </x14:formula1>
          <xm:sqref>F492</xm:sqref>
        </x14:dataValidation>
        <x14:dataValidation type="list" allowBlank="1" showInputMessage="1" showErrorMessage="1" error="Please use the dropdown selector to choose the value" prompt="Choose the value from the dropdown" xr:uid="{00000000-0002-0000-0300-00000A040000}">
          <x14:formula1>
            <xm:f>'Do Not Use Workings'!A6:CH6</xm:f>
          </x14:formula1>
          <xm:sqref>F493</xm:sqref>
        </x14:dataValidation>
        <x14:dataValidation type="list" allowBlank="1" showInputMessage="1" showErrorMessage="1" error="Please use the dropdown selector to choose the value" prompt="Choose the value from the dropdown" xr:uid="{00000000-0002-0000-0300-00000B040000}">
          <x14:formula1>
            <xm:f>'Do Not Use Workings'!A6:CH6</xm:f>
          </x14:formula1>
          <xm:sqref>F494</xm:sqref>
        </x14:dataValidation>
        <x14:dataValidation type="list" allowBlank="1" showInputMessage="1" showErrorMessage="1" error="Please use the dropdown selector to choose the value" prompt="Choose the value from the dropdown" xr:uid="{00000000-0002-0000-0300-00000C040000}">
          <x14:formula1>
            <xm:f>'Do Not Use Workings'!A6:CH6</xm:f>
          </x14:formula1>
          <xm:sqref>F495</xm:sqref>
        </x14:dataValidation>
        <x14:dataValidation type="list" allowBlank="1" showInputMessage="1" showErrorMessage="1" error="Please use the dropdown selector to choose the value" prompt="Choose the value from the dropdown" xr:uid="{00000000-0002-0000-0300-00000D040000}">
          <x14:formula1>
            <xm:f>'Do Not Use Workings'!A6:CH6</xm:f>
          </x14:formula1>
          <xm:sqref>F496</xm:sqref>
        </x14:dataValidation>
        <x14:dataValidation type="list" allowBlank="1" showInputMessage="1" showErrorMessage="1" error="Please use the dropdown selector to choose the value" prompt="Choose the value from the dropdown" xr:uid="{00000000-0002-0000-0300-00000E040000}">
          <x14:formula1>
            <xm:f>'Do Not Use Workings'!A6:CH6</xm:f>
          </x14:formula1>
          <xm:sqref>F497</xm:sqref>
        </x14:dataValidation>
        <x14:dataValidation type="list" allowBlank="1" showInputMessage="1" showErrorMessage="1" error="Please use the dropdown selector to choose the value" prompt="Choose the value from the dropdown" xr:uid="{00000000-0002-0000-0300-00000F040000}">
          <x14:formula1>
            <xm:f>'Do Not Use Workings'!A6:CH6</xm:f>
          </x14:formula1>
          <xm:sqref>F498</xm:sqref>
        </x14:dataValidation>
        <x14:dataValidation type="list" allowBlank="1" showInputMessage="1" showErrorMessage="1" error="Please use the dropdown selector to choose the value" prompt="Choose the value from the dropdown" xr:uid="{00000000-0002-0000-0300-000010040000}">
          <x14:formula1>
            <xm:f>'Do Not Use Workings'!A6:CH6</xm:f>
          </x14:formula1>
          <xm:sqref>F499</xm:sqref>
        </x14:dataValidation>
        <x14:dataValidation type="list" allowBlank="1" showInputMessage="1" showErrorMessage="1" error="Please use the dropdown selector to choose the value" prompt="Choose the value from the dropdown" xr:uid="{00000000-0002-0000-0300-000011040000}">
          <x14:formula1>
            <xm:f>'Do Not Use Workings'!A6:CH6</xm:f>
          </x14:formula1>
          <xm:sqref>F500</xm:sqref>
        </x14:dataValidation>
        <x14:dataValidation type="list" allowBlank="1" showInputMessage="1" showErrorMessage="1" error="Please use the dropdown selector to choose the value" prompt="Choose the value from the dropdown" xr:uid="{00000000-0002-0000-0300-000012040000}">
          <x14:formula1>
            <xm:f>'Do Not Use Workings'!A6:CH6</xm:f>
          </x14:formula1>
          <xm:sqref>F501</xm:sqref>
        </x14:dataValidation>
        <x14:dataValidation type="list" allowBlank="1" showInputMessage="1" showErrorMessage="1" error="Please use the dropdown selector to choose the value" prompt="Choose the value from the dropdown" xr:uid="{00000000-0002-0000-0300-000013040000}">
          <x14:formula1>
            <xm:f>'Do Not Use Workings'!A6:CH6</xm:f>
          </x14:formula1>
          <xm:sqref>F502</xm:sqref>
        </x14:dataValidation>
        <x14:dataValidation type="list" allowBlank="1" showInputMessage="1" showErrorMessage="1" error="Please use the dropdown selector to choose the value" prompt="Choose the value from the dropdown" xr:uid="{00000000-0002-0000-0300-000014040000}">
          <x14:formula1>
            <xm:f>'Do Not Use Workings'!A6:CH6</xm:f>
          </x14:formula1>
          <xm:sqref>F503</xm:sqref>
        </x14:dataValidation>
        <x14:dataValidation type="list" allowBlank="1" showInputMessage="1" showErrorMessage="1" error="Please use the dropdown selector to choose the value" prompt="Choose the value from the dropdown" xr:uid="{00000000-0002-0000-0300-000015040000}">
          <x14:formula1>
            <xm:f>'Do Not Use Workings'!A6:CH6</xm:f>
          </x14:formula1>
          <xm:sqref>F504</xm:sqref>
        </x14:dataValidation>
        <x14:dataValidation type="list" allowBlank="1" showInputMessage="1" showErrorMessage="1" error="Please use the dropdown selector to choose the value" prompt="Choose the value from the dropdown" xr:uid="{00000000-0002-0000-0300-000016040000}">
          <x14:formula1>
            <xm:f>'Do Not Use Workings'!A6:CH6</xm:f>
          </x14:formula1>
          <xm:sqref>F505</xm:sqref>
        </x14:dataValidation>
        <x14:dataValidation type="list" allowBlank="1" showInputMessage="1" showErrorMessage="1" error="Please use the dropdown selector to choose the value" prompt="Choose the value from the dropdown" xr:uid="{00000000-0002-0000-0300-000017040000}">
          <x14:formula1>
            <xm:f>'Do Not Use Workings'!A6:CH6</xm:f>
          </x14:formula1>
          <xm:sqref>F506</xm:sqref>
        </x14:dataValidation>
        <x14:dataValidation type="list" allowBlank="1" showInputMessage="1" showErrorMessage="1" error="Please use the dropdown selector to choose the value" prompt="Choose the value from the dropdown" xr:uid="{00000000-0002-0000-0300-000018040000}">
          <x14:formula1>
            <xm:f>'Do Not Use Workings'!A6:CH6</xm:f>
          </x14:formula1>
          <xm:sqref>F507</xm:sqref>
        </x14:dataValidation>
        <x14:dataValidation type="list" allowBlank="1" showInputMessage="1" showErrorMessage="1" error="Please use the dropdown selector to choose the value" prompt="Choose the value from the dropdown" xr:uid="{00000000-0002-0000-0300-000019040000}">
          <x14:formula1>
            <xm:f>'Do Not Use Workings'!A6:CH6</xm:f>
          </x14:formula1>
          <xm:sqref>F508</xm:sqref>
        </x14:dataValidation>
        <x14:dataValidation type="list" allowBlank="1" showInputMessage="1" showErrorMessage="1" error="Please use the dropdown selector to choose the value" prompt="Choose the value from the dropdown" xr:uid="{00000000-0002-0000-0300-00001A040000}">
          <x14:formula1>
            <xm:f>'Do Not Use Workings'!A6:CH6</xm:f>
          </x14:formula1>
          <xm:sqref>F509</xm:sqref>
        </x14:dataValidation>
        <x14:dataValidation type="list" allowBlank="1" showInputMessage="1" showErrorMessage="1" error="Please use the dropdown selector to choose the value" prompt="Choose the value from the dropdown" xr:uid="{00000000-0002-0000-0300-00001B040000}">
          <x14:formula1>
            <xm:f>'Do Not Use Workings'!A6:CH6</xm:f>
          </x14:formula1>
          <xm:sqref>F510</xm:sqref>
        </x14:dataValidation>
        <x14:dataValidation type="list" allowBlank="1" showInputMessage="1" showErrorMessage="1" error="Please use the dropdown selector to choose the value" prompt="Choose the value from the dropdown" xr:uid="{00000000-0002-0000-0300-00001C040000}">
          <x14:formula1>
            <xm:f>'Do Not Use Workings'!A6:CH6</xm:f>
          </x14:formula1>
          <xm:sqref>F511</xm:sqref>
        </x14:dataValidation>
        <x14:dataValidation type="list" allowBlank="1" showInputMessage="1" showErrorMessage="1" error="Please use the dropdown selector to choose the value" prompt="Choose the value from the dropdown" xr:uid="{00000000-0002-0000-0300-00001D040000}">
          <x14:formula1>
            <xm:f>'Do Not Use Workings'!A6:CH6</xm:f>
          </x14:formula1>
          <xm:sqref>F512</xm:sqref>
        </x14:dataValidation>
        <x14:dataValidation type="list" allowBlank="1" showInputMessage="1" showErrorMessage="1" error="Please use the dropdown selector to choose the value" prompt="Choose the value from the dropdown" xr:uid="{00000000-0002-0000-0300-00001E040000}">
          <x14:formula1>
            <xm:f>'Do Not Use Workings'!A6:CH6</xm:f>
          </x14:formula1>
          <xm:sqref>F513</xm:sqref>
        </x14:dataValidation>
        <x14:dataValidation type="list" allowBlank="1" showInputMessage="1" showErrorMessage="1" error="Please use the dropdown selector to choose the value" prompt="Choose the value from the dropdown" xr:uid="{00000000-0002-0000-0300-00001F040000}">
          <x14:formula1>
            <xm:f>'Do Not Use Workings'!A6:CH6</xm:f>
          </x14:formula1>
          <xm:sqref>F514</xm:sqref>
        </x14:dataValidation>
        <x14:dataValidation type="list" allowBlank="1" showInputMessage="1" showErrorMessage="1" error="Please use the dropdown selector to choose the value" prompt="Choose the value from the dropdown" xr:uid="{00000000-0002-0000-0300-000020040000}">
          <x14:formula1>
            <xm:f>'Do Not Use Workings'!A6:CH6</xm:f>
          </x14:formula1>
          <xm:sqref>F515</xm:sqref>
        </x14:dataValidation>
        <x14:dataValidation type="list" allowBlank="1" showInputMessage="1" showErrorMessage="1" error="Please use the dropdown selector to choose the value" prompt="Choose the value from the dropdown" xr:uid="{00000000-0002-0000-0300-000021040000}">
          <x14:formula1>
            <xm:f>'Do Not Use Workings'!A6:CH6</xm:f>
          </x14:formula1>
          <xm:sqref>F516</xm:sqref>
        </x14:dataValidation>
        <x14:dataValidation type="list" allowBlank="1" showInputMessage="1" showErrorMessage="1" error="Please use the dropdown selector to choose the value" prompt="Choose the value from the dropdown" xr:uid="{00000000-0002-0000-0300-000022040000}">
          <x14:formula1>
            <xm:f>'Do Not Use Workings'!A6:CH6</xm:f>
          </x14:formula1>
          <xm:sqref>F517</xm:sqref>
        </x14:dataValidation>
        <x14:dataValidation type="list" allowBlank="1" showInputMessage="1" showErrorMessage="1" error="Please use the dropdown selector to choose the value" prompt="Choose the value from the dropdown" xr:uid="{00000000-0002-0000-0300-000023040000}">
          <x14:formula1>
            <xm:f>'Do Not Use Workings'!A6:CH6</xm:f>
          </x14:formula1>
          <xm:sqref>F518</xm:sqref>
        </x14:dataValidation>
        <x14:dataValidation type="list" allowBlank="1" showInputMessage="1" showErrorMessage="1" error="Please use the dropdown selector to choose the value" prompt="Choose the value from the dropdown" xr:uid="{00000000-0002-0000-0300-000024040000}">
          <x14:formula1>
            <xm:f>'Do Not Use Workings'!A6:CH6</xm:f>
          </x14:formula1>
          <xm:sqref>F519</xm:sqref>
        </x14:dataValidation>
        <x14:dataValidation type="list" allowBlank="1" showInputMessage="1" showErrorMessage="1" error="Please use the dropdown selector to choose the value" prompt="Choose the value from the dropdown" xr:uid="{00000000-0002-0000-0300-000025040000}">
          <x14:formula1>
            <xm:f>'Do Not Use Workings'!A6:CH6</xm:f>
          </x14:formula1>
          <xm:sqref>F520</xm:sqref>
        </x14:dataValidation>
        <x14:dataValidation type="list" allowBlank="1" showInputMessage="1" showErrorMessage="1" error="Please use the dropdown selector to choose the value" prompt="Choose the value from the dropdown" xr:uid="{00000000-0002-0000-0300-000026040000}">
          <x14:formula1>
            <xm:f>'Do Not Use Workings'!A6:CH6</xm:f>
          </x14:formula1>
          <xm:sqref>F521</xm:sqref>
        </x14:dataValidation>
        <x14:dataValidation type="list" allowBlank="1" showInputMessage="1" showErrorMessage="1" error="Please use the dropdown selector to choose the value" prompt="Choose the value from the dropdown" xr:uid="{00000000-0002-0000-0300-000027040000}">
          <x14:formula1>
            <xm:f>'Do Not Use Workings'!A6:CH6</xm:f>
          </x14:formula1>
          <xm:sqref>F522</xm:sqref>
        </x14:dataValidation>
        <x14:dataValidation type="list" allowBlank="1" showInputMessage="1" showErrorMessage="1" error="Please use the dropdown selector to choose the value" prompt="Choose the value from the dropdown" xr:uid="{00000000-0002-0000-0300-000028040000}">
          <x14:formula1>
            <xm:f>'Do Not Use Workings'!A6:CH6</xm:f>
          </x14:formula1>
          <xm:sqref>F523</xm:sqref>
        </x14:dataValidation>
        <x14:dataValidation type="list" allowBlank="1" showInputMessage="1" showErrorMessage="1" error="Please use the dropdown selector to choose the value" prompt="Choose the value from the dropdown" xr:uid="{00000000-0002-0000-0300-000029040000}">
          <x14:formula1>
            <xm:f>'Do Not Use Workings'!A6:CH6</xm:f>
          </x14:formula1>
          <xm:sqref>F524</xm:sqref>
        </x14:dataValidation>
        <x14:dataValidation type="list" allowBlank="1" showInputMessage="1" showErrorMessage="1" error="Please use the dropdown selector to choose the value" prompt="Choose the value from the dropdown" xr:uid="{00000000-0002-0000-0300-00002A040000}">
          <x14:formula1>
            <xm:f>'Do Not Use Workings'!A6:CH6</xm:f>
          </x14:formula1>
          <xm:sqref>F525</xm:sqref>
        </x14:dataValidation>
        <x14:dataValidation type="list" allowBlank="1" showInputMessage="1" showErrorMessage="1" error="Please use the dropdown selector to choose the value" prompt="Choose the value from the dropdown" xr:uid="{00000000-0002-0000-0300-00002B040000}">
          <x14:formula1>
            <xm:f>'Do Not Use Workings'!A6:CH6</xm:f>
          </x14:formula1>
          <xm:sqref>F526</xm:sqref>
        </x14:dataValidation>
        <x14:dataValidation type="list" allowBlank="1" showInputMessage="1" showErrorMessage="1" error="Please use the dropdown selector to choose the value" prompt="Choose the value from the dropdown" xr:uid="{00000000-0002-0000-0300-00002C040000}">
          <x14:formula1>
            <xm:f>'Do Not Use Workings'!A6:CH6</xm:f>
          </x14:formula1>
          <xm:sqref>F527</xm:sqref>
        </x14:dataValidation>
        <x14:dataValidation type="list" allowBlank="1" showInputMessage="1" showErrorMessage="1" error="Please use the dropdown selector to choose the value" prompt="Choose the value from the dropdown" xr:uid="{00000000-0002-0000-0300-00002D040000}">
          <x14:formula1>
            <xm:f>'Do Not Use Workings'!A6:CH6</xm:f>
          </x14:formula1>
          <xm:sqref>F528</xm:sqref>
        </x14:dataValidation>
        <x14:dataValidation type="list" allowBlank="1" showInputMessage="1" showErrorMessage="1" error="Please use the dropdown selector to choose the value" prompt="Choose the value from the dropdown" xr:uid="{00000000-0002-0000-0300-00002E040000}">
          <x14:formula1>
            <xm:f>'Do Not Use Workings'!A6:CH6</xm:f>
          </x14:formula1>
          <xm:sqref>F529</xm:sqref>
        </x14:dataValidation>
        <x14:dataValidation type="list" allowBlank="1" showInputMessage="1" showErrorMessage="1" error="Please use the dropdown selector to choose the value" prompt="Choose the value from the dropdown" xr:uid="{00000000-0002-0000-0300-00002F040000}">
          <x14:formula1>
            <xm:f>'Do Not Use Workings'!A6:CH6</xm:f>
          </x14:formula1>
          <xm:sqref>F530</xm:sqref>
        </x14:dataValidation>
        <x14:dataValidation type="list" allowBlank="1" showInputMessage="1" showErrorMessage="1" error="Please use the dropdown selector to choose the value" prompt="Choose the value from the dropdown" xr:uid="{00000000-0002-0000-0300-000030040000}">
          <x14:formula1>
            <xm:f>'Do Not Use Workings'!A6:CH6</xm:f>
          </x14:formula1>
          <xm:sqref>F531</xm:sqref>
        </x14:dataValidation>
        <x14:dataValidation type="list" allowBlank="1" showInputMessage="1" showErrorMessage="1" error="Please use the dropdown selector to choose the value" prompt="Choose the value from the dropdown" xr:uid="{00000000-0002-0000-0300-000031040000}">
          <x14:formula1>
            <xm:f>'Do Not Use Workings'!A6:CH6</xm:f>
          </x14:formula1>
          <xm:sqref>F532</xm:sqref>
        </x14:dataValidation>
        <x14:dataValidation type="list" allowBlank="1" showInputMessage="1" showErrorMessage="1" error="Please use the dropdown selector to choose the value" prompt="Choose the value from the dropdown" xr:uid="{00000000-0002-0000-0300-000032040000}">
          <x14:formula1>
            <xm:f>'Do Not Use Workings'!A6:CH6</xm:f>
          </x14:formula1>
          <xm:sqref>F533</xm:sqref>
        </x14:dataValidation>
        <x14:dataValidation type="list" allowBlank="1" showInputMessage="1" showErrorMessage="1" error="Please use the dropdown selector to choose the value" prompt="Choose the value from the dropdown" xr:uid="{00000000-0002-0000-0300-000033040000}">
          <x14:formula1>
            <xm:f>'Do Not Use Workings'!A6:CH6</xm:f>
          </x14:formula1>
          <xm:sqref>F534</xm:sqref>
        </x14:dataValidation>
        <x14:dataValidation type="list" allowBlank="1" showInputMessage="1" showErrorMessage="1" error="Please use the dropdown selector to choose the value" prompt="Choose the value from the dropdown" xr:uid="{00000000-0002-0000-0300-000034040000}">
          <x14:formula1>
            <xm:f>'Do Not Use Workings'!A6:CH6</xm:f>
          </x14:formula1>
          <xm:sqref>F535</xm:sqref>
        </x14:dataValidation>
        <x14:dataValidation type="list" allowBlank="1" showInputMessage="1" showErrorMessage="1" error="Please use the dropdown selector to choose the value" prompt="Choose the value from the dropdown" xr:uid="{00000000-0002-0000-0300-000035040000}">
          <x14:formula1>
            <xm:f>'Do Not Use Workings'!A6:CH6</xm:f>
          </x14:formula1>
          <xm:sqref>F536</xm:sqref>
        </x14:dataValidation>
        <x14:dataValidation type="list" allowBlank="1" showInputMessage="1" showErrorMessage="1" error="Please use the dropdown selector to choose the value" prompt="Choose the value from the dropdown" xr:uid="{00000000-0002-0000-0300-000036040000}">
          <x14:formula1>
            <xm:f>'Do Not Use Workings'!A6:CH6</xm:f>
          </x14:formula1>
          <xm:sqref>F537</xm:sqref>
        </x14:dataValidation>
        <x14:dataValidation type="list" allowBlank="1" showInputMessage="1" showErrorMessage="1" error="Please use the dropdown selector to choose the value" prompt="Choose the value from the dropdown" xr:uid="{00000000-0002-0000-0300-000037040000}">
          <x14:formula1>
            <xm:f>'Do Not Use Workings'!A6:CH6</xm:f>
          </x14:formula1>
          <xm:sqref>F538</xm:sqref>
        </x14:dataValidation>
        <x14:dataValidation type="list" allowBlank="1" showInputMessage="1" showErrorMessage="1" error="Please use the dropdown selector to choose the value" prompt="Choose the value from the dropdown" xr:uid="{00000000-0002-0000-0300-000038040000}">
          <x14:formula1>
            <xm:f>'Do Not Use Workings'!A6:CH6</xm:f>
          </x14:formula1>
          <xm:sqref>F539</xm:sqref>
        </x14:dataValidation>
        <x14:dataValidation type="list" allowBlank="1" showInputMessage="1" showErrorMessage="1" error="Please use the dropdown selector to choose the value" prompt="Choose the value from the dropdown" xr:uid="{00000000-0002-0000-0300-000039040000}">
          <x14:formula1>
            <xm:f>'Do Not Use Workings'!A6:CH6</xm:f>
          </x14:formula1>
          <xm:sqref>F540</xm:sqref>
        </x14:dataValidation>
        <x14:dataValidation type="list" allowBlank="1" showInputMessage="1" showErrorMessage="1" error="Please use the dropdown selector to choose the value" prompt="Choose the value from the dropdown" xr:uid="{00000000-0002-0000-0300-00003A040000}">
          <x14:formula1>
            <xm:f>'Do Not Use Workings'!A6:CH6</xm:f>
          </x14:formula1>
          <xm:sqref>F541</xm:sqref>
        </x14:dataValidation>
        <x14:dataValidation type="list" allowBlank="1" showInputMessage="1" showErrorMessage="1" error="Please use the dropdown selector to choose the value" prompt="Choose the value from the dropdown" xr:uid="{00000000-0002-0000-0300-00003B040000}">
          <x14:formula1>
            <xm:f>'Do Not Use Workings'!A6:CH6</xm:f>
          </x14:formula1>
          <xm:sqref>F542</xm:sqref>
        </x14:dataValidation>
        <x14:dataValidation type="list" allowBlank="1" showInputMessage="1" showErrorMessage="1" error="Please use the dropdown selector to choose the value" prompt="Choose the value from the dropdown" xr:uid="{00000000-0002-0000-0300-00003C040000}">
          <x14:formula1>
            <xm:f>'Do Not Use Workings'!A6:CH6</xm:f>
          </x14:formula1>
          <xm:sqref>F543</xm:sqref>
        </x14:dataValidation>
        <x14:dataValidation type="list" allowBlank="1" showInputMessage="1" showErrorMessage="1" error="Please use the dropdown selector to choose the value" prompt="Choose the value from the dropdown" xr:uid="{00000000-0002-0000-0300-00003D040000}">
          <x14:formula1>
            <xm:f>'Do Not Use Workings'!A6:CH6</xm:f>
          </x14:formula1>
          <xm:sqref>F544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Dashboard</vt:lpstr>
      <vt:lpstr>Do Not Use Workings</vt:lpstr>
      <vt:lpstr>ApplyOnline Categories</vt:lpstr>
      <vt:lpstr>Transactions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Josie Bakker</cp:lastModifiedBy>
  <cp:revision>0</cp:revision>
  <dcterms:created xsi:type="dcterms:W3CDTF">2024-10-02T06:36:36Z</dcterms:created>
  <dcterms:modified xsi:type="dcterms:W3CDTF">2024-10-02T21:55:04Z</dcterms:modified>
</cp:coreProperties>
</file>